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 yWindow="6276" windowWidth="19440" windowHeight="6012" tabRatio="449" firstSheet="11" activeTab="11"/>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Flows_MovDivPub'!$A$2:$J$40</definedName>
    <definedName name="_xlnm.Print_Area" localSheetId="12">'Debt Flows_MovDivPub_hist'!$A$2:$AJ$34</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<sst xmlns="http://schemas.openxmlformats.org/spreadsheetml/2006/main" count="806" uniqueCount="160">
  <si>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</si>
  <si>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</si>
  <si>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</si>
  <si>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</si>
  <si>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</si>
  <si>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</si>
  <si>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</si>
  <si>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</si>
  <si>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</si>
  <si>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</si>
  <si>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</si>
  <si>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</si>
  <si>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</si>
  <si>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</si>
  <si>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</si>
  <si>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</si>
  <si>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</si>
  <si>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</si>
  <si>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</si>
  <si>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</si>
  <si>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</si>
  <si>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</si>
  <si>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</si>
  <si>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</si>
  <si>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</si>
  <si>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</si>
  <si>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</si>
  <si>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</si>
  <si>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</si>
  <si>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</si>
  <si>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</si>
  <si>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</si>
  <si>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</si>
  <si>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</si>
  <si>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</si>
  <si>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</si>
  <si>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</si>
  <si>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</si>
  <si>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</si>
  <si>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</si>
  <si>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</si>
  <si>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</si>
  <si>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</si>
  <si>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</si>
  <si>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</si>
  <si>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</si>
  <si>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</si>
  <si>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</si>
  <si>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</si>
  <si>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</si>
  <si>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</si>
  <si>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</si>
  <si>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</si>
  <si>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</si>
  <si>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</si>
  <si>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</si>
  <si>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</si>
  <si>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</si>
  <si>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</si>
  <si>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</si>
  <si>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</si>
  <si>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</si>
  <si>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</si>
  <si>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</si>
  <si>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</si>
  <si>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</si>
  <si>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</si>
  <si>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</si>
  <si>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</si>
  <si>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</si>
  <si>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</si>
  <si>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</si>
  <si>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</si>
  <si>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</si>
  <si>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</si>
  <si>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</si>
  <si>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</si>
  <si>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</si>
  <si>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</si>
  <si>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</si>
  <si>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</si>
  <si>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</si>
  <si>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</si>
  <si>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</si>
  <si>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</si>
  <si>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</si>
  <si>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</si>
  <si>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</si>
  <si>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</si>
  <si>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</si>
  <si>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</si>
  <si>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</si>
  <si>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</si>
  <si>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</si>
  <si>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</si>
  <si>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</si>
  <si>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</si>
  <si>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</si>
  <si>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</si>
  <si>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</si>
  <si>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</si>
  <si>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</si>
  <si>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Saldo
</t>
    </r>
    <r>
      <rPr>
        <i/>
        <sz val="9"/>
        <rFont val="Calibri"/>
        <family val="2"/>
      </rPr>
      <t>Outstanding</t>
    </r>
    <r>
      <rPr>
        <sz val="9"/>
        <rFont val="Calibri"/>
        <family val="2"/>
      </rPr>
      <t xml:space="preserve">   </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</si>
  <si>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</si>
  <si>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</si>
  <si>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</si>
  <si>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</si>
  <si>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</si>
  <si>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</si>
  <si>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</si>
  <si>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</si>
  <si>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</si>
  <si>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</si>
  <si>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</si>
  <si>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</si>
  <si>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</si>
  <si>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</si>
  <si>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</si>
  <si>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State direct debt flows </t>
    </r>
    <r>
      <rPr>
        <i/>
        <vertAlign val="superscript"/>
        <sz val="8"/>
        <rFont val="Arial"/>
        <family val="2"/>
      </rPr>
      <t>(1)</t>
    </r>
    <r>
      <rPr>
        <i/>
        <sz val="8"/>
        <rFont val="Arial"/>
        <family val="2"/>
      </rPr>
      <t xml:space="preserve">
[EUR million]</t>
    </r>
  </si>
  <si>
    <t>Sep-18</t>
  </si>
  <si>
    <r>
      <t xml:space="preserve">Saldo
</t>
    </r>
    <r>
      <rPr>
        <i/>
        <sz val="9"/>
        <color indexed="8"/>
        <rFont val="Calibri"/>
        <family val="2"/>
      </rPr>
      <t>Outstanding</t>
    </r>
    <r>
      <rPr>
        <sz val="9"/>
        <color indexed="8"/>
        <rFont val="Calibri"/>
        <family val="2"/>
      </rPr>
      <t xml:space="preserve">   </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</si>
  <si>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</si>
  <si>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t>Dec/19</t>
  </si>
  <si>
    <t>Mar/20</t>
  </si>
  <si>
    <t>Jun/20</t>
  </si>
  <si>
    <t>Sep/20</t>
  </si>
  <si>
    <r>
      <t xml:space="preserve">Saldo
</t>
    </r>
    <r>
      <rPr>
        <i/>
        <sz val="9"/>
        <rFont val="Calibri"/>
        <family val="2"/>
      </rPr>
      <t xml:space="preserve">Outstanding   </t>
    </r>
  </si>
  <si>
    <r>
      <t xml:space="preserve">Saldo
</t>
    </r>
    <r>
      <rPr>
        <i/>
        <sz val="9"/>
        <color indexed="63"/>
        <rFont val="Calibri"/>
        <family val="2"/>
      </rPr>
      <t xml:space="preserve">Outstanding   </t>
    </r>
  </si>
  <si>
    <r>
      <t xml:space="preserve">Saldo
</t>
    </r>
    <r>
      <rPr>
        <i/>
        <sz val="9"/>
        <color indexed="63"/>
        <rFont val="Calibri"/>
        <family val="2"/>
      </rPr>
      <t>Outstandin</t>
    </r>
    <r>
      <rPr>
        <sz val="9"/>
        <color indexed="63"/>
        <rFont val="Calibri"/>
        <family val="2"/>
      </rPr>
      <t xml:space="preserve">g   </t>
    </r>
  </si>
  <si>
    <t>Dívida denominada em euros (excluindo empréstimos oficiais) / Euro-denominated debt (excluding official loans)</t>
  </si>
  <si>
    <t xml:space="preserve"> Transacionável / Tradable</t>
  </si>
  <si>
    <t>dos quais: BT a favor do FRDP / of which: BT issued to FRDP(2)</t>
  </si>
  <si>
    <t xml:space="preserve">   OT / Fixed rate Treasury Bonds</t>
  </si>
  <si>
    <t xml:space="preserve">   OTRV / Floating rate note (FRN)</t>
  </si>
  <si>
    <t xml:space="preserve">   Outras obrigações / Other bonds</t>
  </si>
  <si>
    <t xml:space="preserve"> Não transacionável / Non tradable</t>
  </si>
  <si>
    <t xml:space="preserve">   Certificados de Aforro / Saving Certificates</t>
  </si>
  <si>
    <t xml:space="preserve">   Certificados do Tesouro / Treasury Certificates</t>
  </si>
  <si>
    <t xml:space="preserve">   Contas margem / Cash-collateral(3)</t>
  </si>
  <si>
    <t xml:space="preserve">   Outros / Others</t>
  </si>
  <si>
    <t>Dívida denominada em moeda não euro (excluindo empréstimos oficiais) / Non-euro denominated debt (excluding official loans)</t>
  </si>
  <si>
    <t>Empréstimos oficiais / Official loans</t>
  </si>
  <si>
    <t xml:space="preserve">    Empréstimos SURE (UE) / SURE loans (EU)</t>
  </si>
  <si>
    <t xml:space="preserve">    Programa de Assistência Económica e Financeira (PAEF) / Economic and Financial     Assistance Programme (EFAP)</t>
  </si>
  <si>
    <t xml:space="preserve">      FEEF / EFSF</t>
  </si>
  <si>
    <t xml:space="preserve">      MEEF / EFSM</t>
  </si>
  <si>
    <t xml:space="preserve">      FMI / IMF</t>
  </si>
  <si>
    <t>Dívida total / Total debt</t>
  </si>
  <si>
    <t>Efeito cambial de cobertura de derivados (líquido) / Exchange rate effect of hedging with derivatives (net)</t>
  </si>
  <si>
    <t>Dívida total após cobertura cambial / Total debt after exchange rate hedging</t>
  </si>
  <si>
    <t>p.m.: BT criados para operações de repos / BT issued for repo transactions</t>
  </si>
  <si>
    <t>p.m.: OT criadas para operações de repos / OT issued for repo transactions</t>
  </si>
  <si>
    <t>Mar/21</t>
  </si>
  <si>
    <t>Jun/21</t>
  </si>
  <si>
    <r>
      <t xml:space="preserve">Empréstimos PRR (UE) / </t>
    </r>
    <r>
      <rPr>
        <i/>
        <sz val="9"/>
        <rFont val="Calibri"/>
        <family val="2"/>
      </rPr>
      <t>RRF loans (EU)</t>
    </r>
  </si>
  <si>
    <t>Sep/21</t>
  </si>
  <si>
    <t>Dec/21</t>
  </si>
  <si>
    <t>jan-fev 2022 Jan-Feb 2022</t>
  </si>
  <si>
    <t>março 2022 March 2022</t>
  </si>
  <si>
    <t>Mar/22</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</si>
</sst>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 numFmtId="225" formatCode="mmm/yyyy"/>
  </numFmts>
  <fonts count="84">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sz val="9"/>
      <name val="Calibri"/>
      <family val="2"/>
    </font>
    <font>
      <i/>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9"/>
      <color indexed="8"/>
      <name val="Calibri"/>
      <family val="2"/>
    </font>
    <font>
      <i/>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color indexed="63"/>
      </left>
      <right style="thin">
        <color indexed="23"/>
      </right>
      <top style="hair">
        <color theme="0" tint="-0.24993999302387238"/>
      </top>
      <bottom style="hair">
        <color theme="0" tint="-0.24993999302387238"/>
      </bottom>
    </border>
    <border>
      <left/>
      <right style="thin">
        <color indexed="23"/>
      </right>
      <top style="thin">
        <color indexed="23"/>
      </top>
      <bottom/>
    </border>
    <border>
      <left>
        <color indexed="63"/>
      </left>
      <right style="thin">
        <color indexed="23"/>
      </right>
      <top style="hair">
        <color theme="0" tint="-0.24993999302387238"/>
      </top>
      <bottom style="thin">
        <color indexed="23"/>
      </bottom>
    </border>
    <border>
      <left>
        <color indexed="6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top style="thin">
        <color indexed="23"/>
      </top>
      <bottom/>
    </border>
    <border>
      <left>
        <color indexed="63"/>
      </left>
      <right style="thin">
        <color indexed="23"/>
      </right>
      <top style="thin">
        <color indexed="23"/>
      </top>
      <bottom style="hair">
        <color theme="0" tint="-0.24993999302387238"/>
      </bottom>
    </border>
    <border>
      <left/>
      <right style="thin">
        <color indexed="23"/>
      </right>
      <top/>
      <bottom style="hair">
        <color theme="0" tint="-0.24993999302387238"/>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style="thin">
        <color indexed="23"/>
      </left>
      <right style="hair">
        <color indexed="23"/>
      </right>
      <top/>
      <bottom style="hair">
        <color indexed="23"/>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6"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97">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171"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78"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79"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0"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0"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0" fillId="35" borderId="0" xfId="0" applyNumberFormat="1" applyFont="1" applyFill="1" applyAlignment="1">
      <alignment/>
    </xf>
    <xf numFmtId="181" fontId="81" fillId="35" borderId="0" xfId="0" applyNumberFormat="1" applyFont="1" applyFill="1" applyAlignment="1">
      <alignment horizontal="right" vertical="center"/>
    </xf>
    <xf numFmtId="0" fontId="80" fillId="35" borderId="0" xfId="0" applyFont="1" applyFill="1" applyBorder="1" applyAlignment="1">
      <alignment horizontal="center" vertical="center" wrapText="1"/>
    </xf>
    <xf numFmtId="0" fontId="80" fillId="35" borderId="0" xfId="0" applyFont="1" applyFill="1" applyBorder="1" applyAlignment="1">
      <alignment horizontal="center" wrapText="1"/>
    </xf>
    <xf numFmtId="15" fontId="80" fillId="35" borderId="0" xfId="0" applyNumberFormat="1" applyFont="1" applyFill="1" applyBorder="1" applyAlignment="1">
      <alignment horizontal="center"/>
    </xf>
    <xf numFmtId="182" fontId="80" fillId="35" borderId="0" xfId="0" applyNumberFormat="1" applyFont="1" applyFill="1" applyBorder="1" applyAlignment="1">
      <alignment/>
    </xf>
    <xf numFmtId="0" fontId="80" fillId="0" borderId="0" xfId="0" applyFont="1" applyFill="1" applyAlignment="1">
      <alignment/>
    </xf>
    <xf numFmtId="0" fontId="80" fillId="35" borderId="0" xfId="0" applyFont="1" applyFill="1" applyAlignment="1">
      <alignment horizontal="justify" wrapText="1"/>
    </xf>
    <xf numFmtId="0" fontId="80" fillId="35" borderId="0" xfId="0" applyFont="1" applyFill="1" applyAlignment="1">
      <alignment/>
    </xf>
    <xf numFmtId="182" fontId="80" fillId="0" borderId="0" xfId="0" applyNumberFormat="1" applyFont="1" applyFill="1" applyAlignment="1">
      <alignment/>
    </xf>
    <xf numFmtId="198" fontId="10" fillId="35" borderId="0" xfId="0" applyNumberFormat="1" applyFont="1" applyFill="1" applyAlignment="1">
      <alignment/>
    </xf>
    <xf numFmtId="182" fontId="80"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78"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2" fillId="0" borderId="0" xfId="0" applyFont="1" applyFill="1" applyAlignment="1">
      <alignment/>
    </xf>
    <xf numFmtId="201" fontId="82" fillId="0" borderId="0" xfId="0" applyNumberFormat="1" applyFont="1" applyFill="1" applyAlignment="1">
      <alignment/>
    </xf>
    <xf numFmtId="1" fontId="82" fillId="0" borderId="0" xfId="0" applyNumberFormat="1" applyFont="1" applyFill="1" applyAlignment="1">
      <alignment/>
    </xf>
    <xf numFmtId="194" fontId="4" fillId="0" borderId="0" xfId="66" applyNumberFormat="1" applyFont="1" applyFill="1" applyAlignment="1">
      <alignment horizontal="left"/>
    </xf>
    <xf numFmtId="182" fontId="82"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78" fillId="0" borderId="0" xfId="0" applyNumberFormat="1" applyFont="1" applyFill="1" applyAlignment="1">
      <alignment/>
    </xf>
    <xf numFmtId="182" fontId="82" fillId="37" borderId="54" xfId="0" applyNumberFormat="1" applyFont="1" applyFill="1" applyBorder="1" applyAlignment="1">
      <alignment/>
    </xf>
    <xf numFmtId="1" fontId="82"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5" fillId="0" borderId="0" xfId="0" applyFont="1" applyFill="1" applyAlignment="1">
      <alignment horizontal="left" vertical="center"/>
    </xf>
    <xf numFmtId="3" fontId="55" fillId="0" borderId="0" xfId="0" applyNumberFormat="1" applyFont="1" applyFill="1" applyAlignment="1">
      <alignment vertical="center"/>
    </xf>
    <xf numFmtId="0" fontId="55" fillId="0" borderId="0" xfId="0" applyFont="1" applyFill="1" applyAlignment="1">
      <alignment vertical="center"/>
    </xf>
    <xf numFmtId="181" fontId="56" fillId="0" borderId="0" xfId="0" applyNumberFormat="1" applyFont="1" applyFill="1" applyAlignment="1">
      <alignment horizontal="right" vertical="center"/>
    </xf>
    <xf numFmtId="0" fontId="17" fillId="0" borderId="0" xfId="63" applyFont="1" applyFill="1" applyBorder="1" applyAlignment="1">
      <alignment horizontal="left"/>
      <protection/>
    </xf>
    <xf numFmtId="0" fontId="17" fillId="0" borderId="0" xfId="63" applyFont="1" applyFill="1">
      <alignment/>
      <protection/>
    </xf>
    <xf numFmtId="0" fontId="57" fillId="0" borderId="0" xfId="63" applyFont="1" applyFill="1" applyAlignment="1">
      <alignment horizontal="left" vertical="center"/>
      <protection/>
    </xf>
    <xf numFmtId="0" fontId="57" fillId="0" borderId="0" xfId="63" applyFont="1" applyFill="1" applyAlignment="1">
      <alignment vertical="center"/>
      <protection/>
    </xf>
    <xf numFmtId="0" fontId="17" fillId="0" borderId="10" xfId="63" applyFont="1" applyFill="1" applyBorder="1" applyAlignment="1">
      <alignment horizontal="left"/>
      <protection/>
    </xf>
    <xf numFmtId="0" fontId="17" fillId="0" borderId="14" xfId="63" applyFont="1" applyFill="1" applyBorder="1" applyAlignment="1">
      <alignment horizontal="left"/>
      <protection/>
    </xf>
    <xf numFmtId="182" fontId="17" fillId="0" borderId="20" xfId="63" applyNumberFormat="1" applyFont="1" applyFill="1" applyBorder="1">
      <alignment/>
      <protection/>
    </xf>
    <xf numFmtId="182" fontId="17" fillId="0" borderId="20" xfId="58" applyNumberFormat="1" applyFont="1" applyFill="1" applyBorder="1">
      <alignment/>
      <protection/>
    </xf>
    <xf numFmtId="182" fontId="17" fillId="0" borderId="25" xfId="63" applyNumberFormat="1" applyFont="1" applyFill="1" applyBorder="1">
      <alignment/>
      <protection/>
    </xf>
    <xf numFmtId="182" fontId="17" fillId="0" borderId="25" xfId="58" applyNumberFormat="1" applyFont="1" applyFill="1" applyBorder="1">
      <alignment/>
      <protection/>
    </xf>
    <xf numFmtId="0" fontId="58" fillId="0" borderId="0" xfId="63" applyFont="1" applyFill="1">
      <alignment/>
      <protection/>
    </xf>
    <xf numFmtId="182" fontId="15" fillId="0" borderId="25" xfId="58" applyNumberFormat="1" applyFont="1" applyFill="1" applyBorder="1">
      <alignment/>
      <protection/>
    </xf>
    <xf numFmtId="182" fontId="17" fillId="34" borderId="25" xfId="63" applyNumberFormat="1" applyFont="1" applyFill="1" applyBorder="1">
      <alignment/>
      <protection/>
    </xf>
    <xf numFmtId="182" fontId="17" fillId="0" borderId="25" xfId="63" applyNumberFormat="1" applyFont="1" applyFill="1" applyBorder="1" applyAlignment="1">
      <alignment horizontal="right"/>
      <protection/>
    </xf>
    <xf numFmtId="182" fontId="17" fillId="0" borderId="30" xfId="63" applyNumberFormat="1" applyFont="1" applyFill="1" applyBorder="1">
      <alignment/>
      <protection/>
    </xf>
    <xf numFmtId="182" fontId="15" fillId="0" borderId="30" xfId="58" applyNumberFormat="1" applyFont="1" applyFill="1" applyBorder="1">
      <alignment/>
      <protection/>
    </xf>
    <xf numFmtId="182" fontId="17" fillId="0" borderId="37" xfId="63" applyNumberFormat="1" applyFont="1" applyFill="1" applyBorder="1">
      <alignment/>
      <protection/>
    </xf>
    <xf numFmtId="182" fontId="15" fillId="0" borderId="20" xfId="58" applyNumberFormat="1" applyFont="1" applyFill="1" applyBorder="1">
      <alignment/>
      <protection/>
    </xf>
    <xf numFmtId="182" fontId="17" fillId="0" borderId="35" xfId="63" applyNumberFormat="1" applyFont="1" applyFill="1" applyBorder="1">
      <alignment/>
      <protection/>
    </xf>
    <xf numFmtId="182" fontId="17" fillId="0" borderId="35" xfId="58" applyNumberFormat="1" applyFont="1" applyFill="1" applyBorder="1">
      <alignment/>
      <protection/>
    </xf>
    <xf numFmtId="182" fontId="17" fillId="0" borderId="37" xfId="58" applyNumberFormat="1" applyFont="1" applyFill="1" applyBorder="1">
      <alignment/>
      <protection/>
    </xf>
    <xf numFmtId="182" fontId="17" fillId="0" borderId="41" xfId="63" applyNumberFormat="1" applyFont="1" applyFill="1" applyBorder="1">
      <alignment/>
      <protection/>
    </xf>
    <xf numFmtId="182" fontId="17" fillId="0" borderId="40" xfId="63" applyNumberFormat="1" applyFont="1" applyFill="1" applyBorder="1">
      <alignment/>
      <protection/>
    </xf>
    <xf numFmtId="182" fontId="17" fillId="0" borderId="40" xfId="58" applyNumberFormat="1" applyFont="1" applyFill="1" applyBorder="1">
      <alignment/>
      <protection/>
    </xf>
    <xf numFmtId="0" fontId="17" fillId="0" borderId="0" xfId="63" applyFont="1" applyFill="1" applyAlignment="1">
      <alignment horizontal="left"/>
      <protection/>
    </xf>
    <xf numFmtId="0" fontId="17" fillId="0" borderId="0" xfId="63" applyFont="1" applyFill="1" applyBorder="1">
      <alignment/>
      <protection/>
    </xf>
    <xf numFmtId="182" fontId="59" fillId="0" borderId="0" xfId="63" applyNumberFormat="1" applyFont="1" applyFill="1" applyAlignment="1">
      <alignment horizontal="left"/>
      <protection/>
    </xf>
    <xf numFmtId="223" fontId="17" fillId="0" borderId="15" xfId="63" applyNumberFormat="1" applyFont="1" applyFill="1" applyBorder="1" applyAlignment="1">
      <alignment horizontal="center"/>
      <protection/>
    </xf>
    <xf numFmtId="223" fontId="15" fillId="0" borderId="19" xfId="63" applyNumberFormat="1" applyFont="1" applyFill="1" applyBorder="1" applyAlignment="1">
      <alignment horizontal="center"/>
      <protection/>
    </xf>
    <xf numFmtId="223" fontId="17" fillId="0" borderId="19" xfId="63" applyNumberFormat="1" applyFont="1" applyFill="1" applyBorder="1" applyAlignment="1">
      <alignment horizontal="center"/>
      <protection/>
    </xf>
    <xf numFmtId="223" fontId="17" fillId="0" borderId="19" xfId="58" applyNumberFormat="1" applyFont="1" applyFill="1" applyBorder="1" applyAlignment="1">
      <alignment horizontal="center"/>
      <protection/>
    </xf>
    <xf numFmtId="0" fontId="19" fillId="0" borderId="0" xfId="0" applyFont="1" applyFill="1" applyAlignment="1">
      <alignment/>
    </xf>
    <xf numFmtId="0" fontId="20" fillId="0" borderId="0" xfId="0" applyFont="1" applyFill="1" applyAlignment="1">
      <alignment/>
    </xf>
    <xf numFmtId="182" fontId="20" fillId="0" borderId="0" xfId="0" applyNumberFormat="1" applyFont="1" applyFill="1" applyAlignment="1">
      <alignment/>
    </xf>
    <xf numFmtId="182" fontId="19" fillId="34" borderId="58" xfId="0" applyNumberFormat="1" applyFont="1" applyFill="1" applyBorder="1" applyAlignment="1">
      <alignment/>
    </xf>
    <xf numFmtId="182" fontId="19" fillId="34" borderId="59" xfId="0" applyNumberFormat="1" applyFont="1" applyFill="1" applyBorder="1" applyAlignment="1">
      <alignment/>
    </xf>
    <xf numFmtId="182" fontId="19" fillId="35" borderId="59" xfId="0" applyNumberFormat="1" applyFont="1" applyFill="1" applyBorder="1" applyAlignment="1">
      <alignment/>
    </xf>
    <xf numFmtId="182" fontId="11" fillId="34" borderId="60" xfId="0" applyNumberFormat="1" applyFont="1" applyFill="1" applyBorder="1" applyAlignment="1">
      <alignment/>
    </xf>
    <xf numFmtId="182" fontId="11" fillId="34" borderId="61"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1" fillId="0" borderId="0" xfId="0" applyFont="1" applyFill="1" applyAlignment="1">
      <alignment/>
    </xf>
    <xf numFmtId="0" fontId="0" fillId="0" borderId="0" xfId="0" applyFont="1" applyFill="1" applyAlignment="1">
      <alignment/>
    </xf>
    <xf numFmtId="223" fontId="17" fillId="32" borderId="19" xfId="63" applyNumberFormat="1" applyFont="1" applyFill="1" applyBorder="1" applyAlignment="1">
      <alignment horizontal="center"/>
      <protection/>
    </xf>
    <xf numFmtId="0" fontId="27" fillId="0" borderId="62" xfId="0" applyFont="1" applyFill="1" applyBorder="1" applyAlignment="1">
      <alignment horizontal="left"/>
    </xf>
    <xf numFmtId="0" fontId="29" fillId="0" borderId="63" xfId="0" applyFont="1" applyFill="1" applyBorder="1" applyAlignment="1">
      <alignment horizontal="left" wrapText="1"/>
    </xf>
    <xf numFmtId="0" fontId="27" fillId="32" borderId="0" xfId="0" applyFont="1" applyFill="1" applyAlignment="1">
      <alignment horizontal="left"/>
    </xf>
    <xf numFmtId="0" fontId="23" fillId="0" borderId="0" xfId="0" applyFont="1" applyFill="1" applyBorder="1" applyAlignment="1">
      <alignment/>
    </xf>
    <xf numFmtId="0" fontId="23" fillId="0" borderId="0" xfId="0" applyFont="1" applyFill="1" applyBorder="1" applyAlignment="1">
      <alignment/>
    </xf>
    <xf numFmtId="0" fontId="15" fillId="43" borderId="64" xfId="0" applyFont="1" applyFill="1" applyBorder="1" applyAlignment="1">
      <alignment horizontal="left" wrapText="1"/>
    </xf>
    <xf numFmtId="0" fontId="15" fillId="43" borderId="29" xfId="0" applyFont="1" applyFill="1" applyBorder="1" applyAlignment="1">
      <alignment horizontal="left" wrapText="1"/>
    </xf>
    <xf numFmtId="182" fontId="17" fillId="43" borderId="25" xfId="63" applyNumberFormat="1" applyFont="1" applyFill="1" applyBorder="1">
      <alignment/>
      <protection/>
    </xf>
    <xf numFmtId="182" fontId="17" fillId="43" borderId="25" xfId="58" applyNumberFormat="1" applyFont="1" applyFill="1" applyBorder="1">
      <alignment/>
      <protection/>
    </xf>
    <xf numFmtId="182" fontId="17" fillId="0" borderId="20" xfId="0" applyNumberFormat="1" applyFont="1" applyFill="1" applyBorder="1" applyAlignment="1">
      <alignment/>
    </xf>
    <xf numFmtId="182" fontId="17" fillId="0" borderId="25" xfId="0" applyNumberFormat="1" applyFont="1" applyFill="1" applyBorder="1" applyAlignment="1">
      <alignment/>
    </xf>
    <xf numFmtId="0" fontId="15" fillId="35" borderId="65" xfId="59" applyFont="1" applyFill="1" applyBorder="1" applyAlignment="1">
      <alignment horizontal="left" indent="3"/>
      <protection/>
    </xf>
    <xf numFmtId="182" fontId="17" fillId="35" borderId="25" xfId="0" applyNumberFormat="1" applyFont="1" applyFill="1" applyBorder="1" applyAlignment="1">
      <alignment/>
    </xf>
    <xf numFmtId="182" fontId="17" fillId="0" borderId="30" xfId="0" applyNumberFormat="1" applyFont="1" applyFill="1" applyBorder="1" applyAlignment="1">
      <alignment/>
    </xf>
    <xf numFmtId="0" fontId="16" fillId="35" borderId="65" xfId="61" applyFont="1" applyFill="1" applyBorder="1" applyAlignment="1">
      <alignment horizontal="left"/>
      <protection/>
    </xf>
    <xf numFmtId="182" fontId="17" fillId="0" borderId="37" xfId="0" applyNumberFormat="1" applyFont="1" applyFill="1" applyBorder="1" applyAlignment="1">
      <alignment/>
    </xf>
    <xf numFmtId="182" fontId="17" fillId="0" borderId="35" xfId="0" applyNumberFormat="1" applyFont="1" applyFill="1" applyBorder="1" applyAlignment="1">
      <alignment/>
    </xf>
    <xf numFmtId="0" fontId="60" fillId="35" borderId="66" xfId="61" applyFont="1" applyFill="1" applyBorder="1" applyAlignment="1">
      <alignment horizontal="left"/>
      <protection/>
    </xf>
    <xf numFmtId="0" fontId="60" fillId="35" borderId="67" xfId="61" applyFont="1" applyFill="1" applyBorder="1" applyAlignment="1">
      <alignment horizontal="left" wrapText="1"/>
      <protection/>
    </xf>
    <xf numFmtId="0" fontId="15" fillId="43" borderId="23" xfId="59" applyFont="1" applyFill="1" applyBorder="1" applyAlignment="1">
      <alignment horizontal="left" wrapText="1"/>
      <protection/>
    </xf>
    <xf numFmtId="182" fontId="15" fillId="43" borderId="20" xfId="59" applyNumberFormat="1" applyFont="1" applyFill="1" applyBorder="1">
      <alignment/>
      <protection/>
    </xf>
    <xf numFmtId="0" fontId="15" fillId="43" borderId="68" xfId="59" applyFont="1" applyFill="1" applyBorder="1" applyAlignment="1">
      <alignment horizontal="left" wrapText="1"/>
      <protection/>
    </xf>
    <xf numFmtId="0" fontId="4" fillId="0" borderId="0" xfId="0" applyFont="1" applyFill="1" applyAlignment="1">
      <alignment wrapText="1"/>
    </xf>
    <xf numFmtId="182" fontId="17" fillId="35" borderId="30" xfId="0" applyNumberFormat="1" applyFont="1" applyFill="1" applyBorder="1" applyAlignment="1">
      <alignment/>
    </xf>
    <xf numFmtId="182" fontId="17" fillId="35" borderId="20" xfId="0" applyNumberFormat="1" applyFont="1" applyFill="1" applyBorder="1" applyAlignment="1">
      <alignment/>
    </xf>
    <xf numFmtId="182" fontId="15" fillId="43" borderId="69" xfId="59" applyNumberFormat="1" applyFont="1" applyFill="1" applyBorder="1">
      <alignment/>
      <protection/>
    </xf>
    <xf numFmtId="182" fontId="15" fillId="35" borderId="70" xfId="61" applyNumberFormat="1" applyFont="1" applyFill="1" applyBorder="1">
      <alignment/>
      <protection/>
    </xf>
    <xf numFmtId="182" fontId="17" fillId="0" borderId="0" xfId="63" applyNumberFormat="1" applyFont="1" applyFill="1">
      <alignment/>
      <protection/>
    </xf>
    <xf numFmtId="182" fontId="83" fillId="0" borderId="20" xfId="0" applyNumberFormat="1" applyFont="1" applyFill="1" applyBorder="1" applyAlignment="1">
      <alignment/>
    </xf>
    <xf numFmtId="182" fontId="83" fillId="35" borderId="25" xfId="0" applyNumberFormat="1" applyFont="1" applyFill="1" applyBorder="1" applyAlignment="1">
      <alignment/>
    </xf>
    <xf numFmtId="182" fontId="83" fillId="35" borderId="30" xfId="0" applyNumberFormat="1" applyFont="1" applyFill="1" applyBorder="1" applyAlignment="1">
      <alignment/>
    </xf>
    <xf numFmtId="182" fontId="83" fillId="0" borderId="30" xfId="0" applyNumberFormat="1" applyFont="1" applyFill="1" applyBorder="1" applyAlignment="1">
      <alignment/>
    </xf>
    <xf numFmtId="182" fontId="83" fillId="35" borderId="20" xfId="0" applyNumberFormat="1" applyFont="1" applyFill="1" applyBorder="1" applyAlignment="1">
      <alignment/>
    </xf>
    <xf numFmtId="182" fontId="83" fillId="0" borderId="25" xfId="0" applyNumberFormat="1" applyFont="1" applyFill="1" applyBorder="1" applyAlignment="1">
      <alignment/>
    </xf>
    <xf numFmtId="182" fontId="83" fillId="0" borderId="35" xfId="0" applyNumberFormat="1" applyFont="1" applyFill="1" applyBorder="1" applyAlignment="1">
      <alignment/>
    </xf>
    <xf numFmtId="182" fontId="83" fillId="0" borderId="37" xfId="0" applyNumberFormat="1" applyFont="1" applyFill="1" applyBorder="1" applyAlignment="1">
      <alignment/>
    </xf>
    <xf numFmtId="182" fontId="15" fillId="43" borderId="69" xfId="59" applyNumberFormat="1" applyFont="1" applyFill="1" applyBorder="1" applyAlignment="1">
      <alignment horizontal="right"/>
      <protection/>
    </xf>
    <xf numFmtId="182" fontId="17" fillId="43" borderId="25" xfId="63" applyNumberFormat="1" applyFont="1" applyFill="1" applyBorder="1" applyAlignment="1">
      <alignment horizontal="right"/>
      <protection/>
    </xf>
    <xf numFmtId="0" fontId="17" fillId="0" borderId="11" xfId="0" applyFont="1" applyFill="1" applyBorder="1" applyAlignment="1">
      <alignment horizontal="center"/>
    </xf>
    <xf numFmtId="0" fontId="17" fillId="0" borderId="12" xfId="0" applyFont="1" applyFill="1" applyBorder="1" applyAlignment="1">
      <alignment horizontal="center"/>
    </xf>
    <xf numFmtId="0" fontId="17" fillId="0" borderId="13" xfId="0" applyFont="1" applyFill="1" applyBorder="1" applyAlignment="1">
      <alignment horizontal="center"/>
    </xf>
    <xf numFmtId="15" fontId="17" fillId="0" borderId="15" xfId="0" applyNumberFormat="1" applyFont="1" applyFill="1" applyBorder="1" applyAlignment="1">
      <alignment horizontal="center"/>
    </xf>
    <xf numFmtId="15" fontId="18" fillId="0" borderId="16" xfId="0" applyNumberFormat="1" applyFont="1" applyFill="1" applyBorder="1" applyAlignment="1">
      <alignment horizontal="center"/>
    </xf>
    <xf numFmtId="15" fontId="18" fillId="0" borderId="17" xfId="0" applyNumberFormat="1" applyFont="1" applyFill="1" applyBorder="1" applyAlignment="1">
      <alignment horizontal="center"/>
    </xf>
    <xf numFmtId="15" fontId="18" fillId="0" borderId="18" xfId="0" applyNumberFormat="1" applyFont="1" applyFill="1" applyBorder="1" applyAlignment="1">
      <alignment horizontal="center"/>
    </xf>
    <xf numFmtId="15" fontId="17" fillId="0" borderId="19" xfId="0" applyNumberFormat="1" applyFont="1" applyFill="1" applyBorder="1" applyAlignment="1">
      <alignment horizontal="center"/>
    </xf>
    <xf numFmtId="0" fontId="15" fillId="35" borderId="71" xfId="59" applyFont="1" applyFill="1" applyBorder="1" applyAlignment="1">
      <alignment horizontal="left" wrapText="1"/>
      <protection/>
    </xf>
    <xf numFmtId="0" fontId="15" fillId="35" borderId="65" xfId="59" applyFont="1" applyFill="1" applyBorder="1" applyAlignment="1">
      <alignment horizontal="left"/>
      <protection/>
    </xf>
    <xf numFmtId="0" fontId="15" fillId="35" borderId="24" xfId="63" applyFont="1" applyFill="1" applyBorder="1" applyAlignment="1">
      <alignment horizontal="left"/>
      <protection/>
    </xf>
    <xf numFmtId="0" fontId="16" fillId="35" borderId="65" xfId="59" applyFont="1" applyFill="1" applyBorder="1" applyAlignment="1">
      <alignment horizontal="left"/>
      <protection/>
    </xf>
    <xf numFmtId="0" fontId="15" fillId="35" borderId="67" xfId="59" applyFont="1" applyFill="1" applyBorder="1" applyAlignment="1">
      <alignment horizontal="left"/>
      <protection/>
    </xf>
    <xf numFmtId="0" fontId="15" fillId="35" borderId="71" xfId="59" applyFont="1" applyFill="1" applyBorder="1" applyAlignment="1">
      <alignment horizontal="left" vertical="center" wrapText="1"/>
      <protection/>
    </xf>
    <xf numFmtId="0" fontId="15" fillId="35" borderId="72" xfId="59" applyFont="1" applyFill="1" applyBorder="1" applyAlignment="1">
      <alignment horizontal="left" vertical="center" wrapText="1"/>
      <protection/>
    </xf>
    <xf numFmtId="0" fontId="15" fillId="35" borderId="65" xfId="59" applyFont="1" applyFill="1" applyBorder="1" applyAlignment="1">
      <alignment horizontal="left" indent="1"/>
      <protection/>
    </xf>
    <xf numFmtId="0" fontId="15" fillId="35" borderId="67" xfId="59" applyFont="1" applyFill="1" applyBorder="1" applyAlignment="1">
      <alignment horizontal="left" indent="1"/>
      <protection/>
    </xf>
    <xf numFmtId="0" fontId="15" fillId="35" borderId="71" xfId="61" applyFont="1" applyFill="1" applyBorder="1" applyAlignment="1">
      <alignment horizontal="left" wrapText="1"/>
      <protection/>
    </xf>
    <xf numFmtId="182" fontId="15" fillId="43" borderId="22" xfId="59" applyNumberFormat="1" applyFont="1" applyFill="1" applyBorder="1">
      <alignment/>
      <protection/>
    </xf>
    <xf numFmtId="182" fontId="83" fillId="43" borderId="20" xfId="59" applyNumberFormat="1" applyFont="1" applyFill="1" applyBorder="1" applyAlignment="1">
      <alignment horizontal="right"/>
      <protection/>
    </xf>
    <xf numFmtId="182" fontId="83" fillId="43" borderId="33" xfId="59" applyNumberFormat="1" applyFont="1" applyFill="1" applyBorder="1">
      <alignment/>
      <protection/>
    </xf>
    <xf numFmtId="182" fontId="15" fillId="43" borderId="73" xfId="59" applyNumberFormat="1" applyFont="1" applyFill="1" applyBorder="1">
      <alignment/>
      <protection/>
    </xf>
    <xf numFmtId="182" fontId="83" fillId="43" borderId="73" xfId="59" applyNumberFormat="1" applyFont="1" applyFill="1" applyBorder="1" applyAlignment="1">
      <alignment horizontal="right"/>
      <protection/>
    </xf>
    <xf numFmtId="182" fontId="83" fillId="43" borderId="74" xfId="59" applyNumberFormat="1" applyFont="1" applyFill="1" applyBorder="1" applyAlignment="1">
      <alignment horizontal="right"/>
      <protection/>
    </xf>
    <xf numFmtId="182" fontId="83" fillId="43" borderId="75" xfId="59" applyNumberFormat="1" applyFont="1" applyFill="1" applyBorder="1" applyAlignment="1">
      <alignment horizontal="right"/>
      <protection/>
    </xf>
    <xf numFmtId="182" fontId="83" fillId="43" borderId="76" xfId="59" applyNumberFormat="1" applyFont="1" applyFill="1" applyBorder="1">
      <alignment/>
      <protection/>
    </xf>
    <xf numFmtId="182" fontId="15" fillId="35" borderId="77" xfId="61" applyNumberFormat="1" applyFont="1" applyFill="1" applyBorder="1">
      <alignment/>
      <protection/>
    </xf>
    <xf numFmtId="182" fontId="15" fillId="35" borderId="78" xfId="61" applyNumberFormat="1" applyFont="1" applyFill="1" applyBorder="1">
      <alignment/>
      <protection/>
    </xf>
    <xf numFmtId="182" fontId="15" fillId="35" borderId="71" xfId="61" applyNumberFormat="1" applyFont="1" applyFill="1" applyBorder="1">
      <alignment/>
      <protection/>
    </xf>
    <xf numFmtId="182" fontId="60" fillId="35" borderId="79" xfId="61" applyNumberFormat="1" applyFont="1" applyFill="1" applyBorder="1">
      <alignment/>
      <protection/>
    </xf>
    <xf numFmtId="182" fontId="15" fillId="35" borderId="79" xfId="61" applyNumberFormat="1" applyFont="1" applyFill="1" applyBorder="1">
      <alignment/>
      <protection/>
    </xf>
    <xf numFmtId="182" fontId="15" fillId="35" borderId="80" xfId="61" applyNumberFormat="1" applyFont="1" applyFill="1" applyBorder="1">
      <alignment/>
      <protection/>
    </xf>
    <xf numFmtId="182" fontId="15" fillId="35" borderId="67" xfId="61" applyNumberFormat="1" applyFont="1" applyFill="1" applyBorder="1">
      <alignment/>
      <protection/>
    </xf>
    <xf numFmtId="182" fontId="17" fillId="35" borderId="21" xfId="0" applyNumberFormat="1" applyFont="1" applyFill="1" applyBorder="1" applyAlignment="1">
      <alignment/>
    </xf>
    <xf numFmtId="182" fontId="17" fillId="35" borderId="22" xfId="0" applyNumberFormat="1" applyFont="1" applyFill="1" applyBorder="1" applyAlignment="1">
      <alignment/>
    </xf>
    <xf numFmtId="182" fontId="17" fillId="35" borderId="23" xfId="0" applyNumberFormat="1" applyFont="1" applyFill="1" applyBorder="1" applyAlignment="1">
      <alignment/>
    </xf>
    <xf numFmtId="182" fontId="17" fillId="35" borderId="26" xfId="0" applyNumberFormat="1" applyFont="1" applyFill="1" applyBorder="1" applyAlignment="1">
      <alignment/>
    </xf>
    <xf numFmtId="182" fontId="17" fillId="35" borderId="27" xfId="0" applyNumberFormat="1" applyFont="1" applyFill="1" applyBorder="1" applyAlignment="1">
      <alignment/>
    </xf>
    <xf numFmtId="182" fontId="17" fillId="35" borderId="28" xfId="0" applyNumberFormat="1" applyFont="1" applyFill="1" applyBorder="1" applyAlignment="1">
      <alignment/>
    </xf>
    <xf numFmtId="182" fontId="17" fillId="35" borderId="31" xfId="0" applyNumberFormat="1" applyFont="1" applyFill="1" applyBorder="1" applyAlignment="1">
      <alignment/>
    </xf>
    <xf numFmtId="182" fontId="17" fillId="35" borderId="12" xfId="0" applyNumberFormat="1" applyFont="1" applyFill="1" applyBorder="1" applyAlignment="1">
      <alignment/>
    </xf>
    <xf numFmtId="182" fontId="17" fillId="35" borderId="32" xfId="0" applyNumberFormat="1" applyFont="1" applyFill="1" applyBorder="1" applyAlignment="1">
      <alignment/>
    </xf>
    <xf numFmtId="182" fontId="17" fillId="35" borderId="33" xfId="0" applyNumberFormat="1" applyFont="1" applyFill="1" applyBorder="1" applyAlignment="1">
      <alignment/>
    </xf>
    <xf numFmtId="182" fontId="17" fillId="35" borderId="35" xfId="0" applyNumberFormat="1" applyFont="1" applyFill="1" applyBorder="1" applyAlignment="1">
      <alignment/>
    </xf>
    <xf numFmtId="182" fontId="17" fillId="35" borderId="37" xfId="0" applyNumberFormat="1" applyFont="1" applyFill="1" applyBorder="1" applyAlignment="1">
      <alignment/>
    </xf>
    <xf numFmtId="182" fontId="17" fillId="35" borderId="47" xfId="0" applyNumberFormat="1" applyFont="1" applyFill="1" applyBorder="1" applyAlignment="1">
      <alignment/>
    </xf>
    <xf numFmtId="182" fontId="17" fillId="35" borderId="17" xfId="0" applyNumberFormat="1" applyFont="1" applyFill="1" applyBorder="1" applyAlignment="1">
      <alignment/>
    </xf>
    <xf numFmtId="182" fontId="17" fillId="35" borderId="51" xfId="0" applyNumberFormat="1" applyFont="1" applyFill="1" applyBorder="1" applyAlignment="1">
      <alignment/>
    </xf>
    <xf numFmtId="182" fontId="17" fillId="35" borderId="49" xfId="0" applyNumberFormat="1" applyFont="1" applyFill="1" applyBorder="1" applyAlignment="1">
      <alignment/>
    </xf>
    <xf numFmtId="182" fontId="17" fillId="35" borderId="38" xfId="0" applyNumberFormat="1" applyFont="1" applyFill="1" applyBorder="1" applyAlignment="1">
      <alignment/>
    </xf>
    <xf numFmtId="182" fontId="17" fillId="35" borderId="50" xfId="0" applyNumberFormat="1" applyFont="1" applyFill="1" applyBorder="1" applyAlignment="1">
      <alignment/>
    </xf>
    <xf numFmtId="182" fontId="17" fillId="35" borderId="81" xfId="0" applyNumberFormat="1" applyFont="1" applyFill="1" applyBorder="1" applyAlignment="1">
      <alignment/>
    </xf>
    <xf numFmtId="182" fontId="60" fillId="35" borderId="82" xfId="61" applyNumberFormat="1" applyFont="1" applyFill="1" applyBorder="1">
      <alignment/>
      <protection/>
    </xf>
    <xf numFmtId="182" fontId="60" fillId="35" borderId="83" xfId="61" applyNumberFormat="1" applyFont="1" applyFill="1" applyBorder="1">
      <alignment/>
      <protection/>
    </xf>
    <xf numFmtId="182" fontId="60" fillId="35" borderId="84" xfId="61" applyNumberFormat="1" applyFont="1" applyFill="1" applyBorder="1">
      <alignment/>
      <protection/>
    </xf>
    <xf numFmtId="182" fontId="60" fillId="35" borderId="70" xfId="61" applyNumberFormat="1" applyFont="1" applyFill="1" applyBorder="1">
      <alignment/>
      <protection/>
    </xf>
    <xf numFmtId="0" fontId="15" fillId="35" borderId="65" xfId="59" applyNumberFormat="1" applyFont="1" applyFill="1" applyBorder="1" applyAlignment="1">
      <alignment horizontal="left" indent="1"/>
      <protection/>
    </xf>
    <xf numFmtId="182" fontId="15" fillId="43" borderId="21" xfId="59" applyNumberFormat="1" applyFont="1" applyFill="1" applyBorder="1">
      <alignment/>
      <protection/>
    </xf>
    <xf numFmtId="0" fontId="15" fillId="35" borderId="72" xfId="59" applyFont="1" applyFill="1" applyBorder="1" applyAlignment="1">
      <alignment horizontal="left" vertical="center" wrapText="1" indent="1"/>
      <protection/>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5" xfId="0" applyFont="1" applyFill="1" applyBorder="1" applyAlignment="1">
      <alignment horizontal="center" vertical="center" wrapText="1"/>
    </xf>
    <xf numFmtId="0" fontId="0" fillId="0" borderId="86" xfId="0" applyFont="1" applyBorder="1" applyAlignment="1">
      <alignment horizontal="center"/>
    </xf>
    <xf numFmtId="0" fontId="0" fillId="0" borderId="87" xfId="0" applyFont="1" applyFill="1" applyBorder="1" applyAlignment="1">
      <alignment horizontal="center"/>
    </xf>
    <xf numFmtId="0" fontId="0" fillId="0" borderId="87" xfId="0" applyFont="1" applyBorder="1" applyAlignment="1">
      <alignment/>
    </xf>
    <xf numFmtId="0" fontId="0" fillId="0" borderId="64" xfId="0" applyFont="1" applyBorder="1" applyAlignment="1">
      <alignment/>
    </xf>
    <xf numFmtId="0" fontId="0" fillId="0" borderId="88" xfId="0" applyFont="1" applyFill="1" applyBorder="1" applyAlignment="1">
      <alignment horizontal="center" vertical="center" wrapText="1"/>
    </xf>
    <xf numFmtId="0" fontId="0" fillId="0" borderId="89" xfId="0" applyFont="1" applyBorder="1" applyAlignment="1">
      <alignment horizontal="center"/>
    </xf>
    <xf numFmtId="0" fontId="4" fillId="0" borderId="85" xfId="0" applyFont="1" applyFill="1" applyBorder="1" applyAlignment="1">
      <alignment horizontal="center" vertical="center" wrapText="1"/>
    </xf>
    <xf numFmtId="0" fontId="4" fillId="0" borderId="69" xfId="0" applyFont="1" applyFill="1" applyBorder="1" applyAlignment="1">
      <alignment horizontal="center"/>
    </xf>
    <xf numFmtId="0" fontId="4" fillId="0" borderId="8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7" xfId="0" applyFont="1" applyFill="1" applyBorder="1" applyAlignment="1">
      <alignment horizontal="center"/>
    </xf>
    <xf numFmtId="0" fontId="4" fillId="0" borderId="64" xfId="0" applyFont="1" applyFill="1" applyBorder="1" applyAlignment="1">
      <alignment horizontal="center"/>
    </xf>
    <xf numFmtId="0" fontId="4" fillId="0" borderId="0" xfId="0" applyFont="1" applyFill="1" applyAlignment="1">
      <alignment horizontal="justify" wrapText="1"/>
    </xf>
    <xf numFmtId="0" fontId="4" fillId="0" borderId="90" xfId="0" applyFont="1" applyFill="1" applyBorder="1" applyAlignment="1">
      <alignment horizontal="justify" vertical="center" wrapText="1"/>
    </xf>
    <xf numFmtId="0" fontId="0" fillId="0" borderId="90" xfId="0" applyBorder="1" applyAlignment="1">
      <alignment horizontal="justify" vertical="center" wrapText="1"/>
    </xf>
    <xf numFmtId="0" fontId="0" fillId="0" borderId="86" xfId="0" applyBorder="1" applyAlignment="1">
      <alignment horizontal="center" wrapText="1"/>
    </xf>
    <xf numFmtId="0" fontId="0" fillId="0" borderId="89" xfId="0" applyFont="1" applyBorder="1" applyAlignment="1">
      <alignment horizontal="center" wrapText="1"/>
    </xf>
    <xf numFmtId="0" fontId="23" fillId="0" borderId="10" xfId="0" applyFont="1" applyFill="1" applyBorder="1" applyAlignment="1">
      <alignment horizontal="justify" wrapText="1"/>
    </xf>
    <xf numFmtId="0" fontId="13" fillId="0" borderId="0" xfId="0" applyFont="1" applyFill="1" applyAlignment="1">
      <alignment horizontal="right" wrapText="1"/>
    </xf>
    <xf numFmtId="0" fontId="17" fillId="0" borderId="88" xfId="0" applyFont="1" applyFill="1" applyBorder="1" applyAlignment="1">
      <alignment horizontal="center" vertical="center" wrapText="1"/>
    </xf>
    <xf numFmtId="0" fontId="17" fillId="0" borderId="89" xfId="0" applyFont="1" applyFill="1" applyBorder="1" applyAlignment="1">
      <alignment horizontal="center" vertical="center" wrapText="1"/>
    </xf>
    <xf numFmtId="223" fontId="15" fillId="0" borderId="85" xfId="59" applyNumberFormat="1" applyFont="1" applyFill="1" applyBorder="1" applyAlignment="1">
      <alignment horizontal="center" vertical="center" wrapText="1"/>
      <protection/>
    </xf>
    <xf numFmtId="223" fontId="15" fillId="0" borderId="86" xfId="59" applyNumberFormat="1" applyFont="1" applyFill="1" applyBorder="1" applyAlignment="1">
      <alignment horizontal="center" vertical="center" wrapText="1"/>
      <protection/>
    </xf>
    <xf numFmtId="0" fontId="17" fillId="0" borderId="69" xfId="0" applyFont="1" applyFill="1" applyBorder="1" applyAlignment="1">
      <alignment horizontal="center"/>
    </xf>
    <xf numFmtId="0" fontId="17" fillId="0" borderId="87" xfId="0" applyFont="1" applyFill="1" applyBorder="1" applyAlignment="1">
      <alignment horizontal="center"/>
    </xf>
    <xf numFmtId="0" fontId="17" fillId="0" borderId="64" xfId="0" applyFont="1" applyFill="1" applyBorder="1" applyAlignment="1">
      <alignment horizontal="center"/>
    </xf>
    <xf numFmtId="0" fontId="17" fillId="0" borderId="85" xfId="0" applyFont="1" applyFill="1" applyBorder="1" applyAlignment="1">
      <alignment horizontal="center" vertical="center" wrapText="1"/>
    </xf>
    <xf numFmtId="0" fontId="17" fillId="0" borderId="86" xfId="0" applyFont="1" applyFill="1" applyBorder="1" applyAlignment="1">
      <alignment horizontal="center" vertical="center" wrapText="1"/>
    </xf>
    <xf numFmtId="0" fontId="83" fillId="0" borderId="88" xfId="0" applyFont="1" applyFill="1" applyBorder="1" applyAlignment="1">
      <alignment horizontal="center" vertical="center" wrapText="1"/>
    </xf>
    <xf numFmtId="0" fontId="83" fillId="0" borderId="89" xfId="0" applyFont="1" applyBorder="1" applyAlignment="1">
      <alignment horizontal="center"/>
    </xf>
    <xf numFmtId="0" fontId="15" fillId="0" borderId="89" xfId="0" applyFont="1" applyBorder="1" applyAlignment="1">
      <alignment horizontal="center"/>
    </xf>
    <xf numFmtId="0" fontId="17" fillId="0" borderId="88" xfId="63" applyFont="1" applyFill="1" applyBorder="1" applyAlignment="1">
      <alignment horizontal="center" vertical="center" wrapText="1"/>
      <protection/>
    </xf>
    <xf numFmtId="0" fontId="15" fillId="0" borderId="89" xfId="63" applyFont="1" applyBorder="1" applyAlignment="1">
      <alignment horizontal="center"/>
      <protection/>
    </xf>
    <xf numFmtId="0" fontId="15" fillId="0" borderId="89" xfId="0" applyFont="1" applyBorder="1" applyAlignment="1">
      <alignment horizontal="center" wrapText="1"/>
    </xf>
    <xf numFmtId="0" fontId="17" fillId="0" borderId="85" xfId="63" applyFont="1" applyFill="1" applyBorder="1" applyAlignment="1">
      <alignment horizontal="center" vertical="center" wrapText="1"/>
      <protection/>
    </xf>
    <xf numFmtId="0" fontId="15" fillId="0" borderId="86" xfId="63" applyFont="1" applyBorder="1" applyAlignment="1">
      <alignment horizontal="center"/>
      <protection/>
    </xf>
    <xf numFmtId="0" fontId="15" fillId="0" borderId="88" xfId="63" applyFont="1" applyFill="1" applyBorder="1" applyAlignment="1">
      <alignment horizontal="center" vertical="center" wrapText="1"/>
      <protection/>
    </xf>
    <xf numFmtId="0" fontId="17" fillId="0" borderId="88" xfId="58" applyFont="1" applyFill="1" applyBorder="1" applyAlignment="1">
      <alignment horizontal="center" vertical="center" wrapText="1"/>
      <protection/>
    </xf>
    <xf numFmtId="0" fontId="15" fillId="0" borderId="89" xfId="58" applyFont="1" applyBorder="1" applyAlignment="1">
      <alignment horizontal="center"/>
      <protection/>
    </xf>
    <xf numFmtId="0" fontId="0" fillId="0" borderId="0" xfId="0" applyFont="1" applyFill="1" applyAlignment="1">
      <alignment horizontal="right" wrapText="1"/>
    </xf>
    <xf numFmtId="0" fontId="4" fillId="0" borderId="0"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9.7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52" t="s">
        <v>30</v>
      </c>
      <c r="C3" s="454" t="s">
        <v>46</v>
      </c>
      <c r="D3" s="455"/>
      <c r="E3" s="456"/>
      <c r="F3" s="452" t="s">
        <v>30</v>
      </c>
      <c r="G3" s="454" t="s">
        <v>47</v>
      </c>
      <c r="H3" s="455"/>
      <c r="I3" s="456"/>
      <c r="J3" s="457" t="s">
        <v>31</v>
      </c>
      <c r="K3" s="157"/>
    </row>
    <row r="4" spans="1:11" ht="14.25" customHeight="1">
      <c r="A4" s="153" t="s">
        <v>32</v>
      </c>
      <c r="B4" s="453"/>
      <c r="C4" s="145" t="s">
        <v>5</v>
      </c>
      <c r="D4" s="146" t="s">
        <v>6</v>
      </c>
      <c r="E4" s="147" t="s">
        <v>7</v>
      </c>
      <c r="F4" s="453"/>
      <c r="G4" s="145" t="s">
        <v>5</v>
      </c>
      <c r="H4" s="146" t="s">
        <v>6</v>
      </c>
      <c r="I4" s="147" t="s">
        <v>7</v>
      </c>
      <c r="J4" s="458"/>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50" t="s">
        <v>22</v>
      </c>
      <c r="B34" s="450"/>
      <c r="C34" s="450"/>
      <c r="D34" s="450"/>
      <c r="E34" s="450"/>
      <c r="F34" s="450"/>
      <c r="G34" s="451"/>
      <c r="H34" s="451"/>
      <c r="I34" s="451"/>
      <c r="J34" s="451"/>
      <c r="K34" s="161"/>
      <c r="L34" s="27"/>
      <c r="M34" s="55"/>
      <c r="N34" s="55"/>
      <c r="O34" s="55"/>
    </row>
    <row r="35" spans="6:11" ht="9.75">
      <c r="F35" s="8"/>
      <c r="G35" s="8"/>
      <c r="H35" s="8"/>
      <c r="I35" s="8"/>
      <c r="J35" s="8"/>
      <c r="K35" s="8"/>
    </row>
    <row r="36" ht="9.75">
      <c r="I36" s="10"/>
    </row>
    <row r="37" spans="1:11" ht="12" customHeight="1">
      <c r="A37" s="448"/>
      <c r="B37" s="449"/>
      <c r="C37" s="449"/>
      <c r="D37" s="449"/>
      <c r="E37" s="449"/>
      <c r="F37" s="449"/>
      <c r="G37" s="449"/>
      <c r="H37" s="449"/>
      <c r="I37" s="449"/>
      <c r="J37" s="449"/>
      <c r="K37" s="144"/>
    </row>
    <row r="40" ht="9.75">
      <c r="A40" s="68"/>
    </row>
    <row r="45" spans="8:9" ht="9.75">
      <c r="H45" s="70"/>
      <c r="I45" s="70"/>
    </row>
    <row r="46" ht="9.75">
      <c r="I46" s="70"/>
    </row>
    <row r="47" ht="9.75">
      <c r="I47" s="70"/>
    </row>
    <row r="59" spans="2:11" ht="9.75">
      <c r="B59" s="119"/>
      <c r="C59" s="119"/>
      <c r="D59" s="119"/>
      <c r="E59" s="119"/>
      <c r="F59" s="119"/>
      <c r="G59" s="119"/>
      <c r="H59" s="119"/>
      <c r="I59" s="119"/>
      <c r="J59" s="119"/>
      <c r="K59" s="119"/>
    </row>
    <row r="60" spans="2:11" ht="9.75">
      <c r="B60" s="119"/>
      <c r="C60" s="119"/>
      <c r="D60" s="119"/>
      <c r="E60" s="119"/>
      <c r="F60" s="119"/>
      <c r="G60" s="119"/>
      <c r="H60" s="119"/>
      <c r="I60" s="119"/>
      <c r="J60" s="119"/>
      <c r="K60" s="119"/>
    </row>
    <row r="61" spans="2:11" ht="9.75">
      <c r="B61" s="119"/>
      <c r="C61" s="119"/>
      <c r="D61" s="119"/>
      <c r="E61" s="119"/>
      <c r="F61" s="119"/>
      <c r="G61" s="119"/>
      <c r="H61" s="119"/>
      <c r="I61" s="119"/>
      <c r="J61" s="119"/>
      <c r="K61" s="119"/>
    </row>
    <row r="62" spans="2:11" ht="9.75">
      <c r="B62" s="119"/>
      <c r="C62" s="119"/>
      <c r="D62" s="119"/>
      <c r="E62" s="119"/>
      <c r="F62" s="119"/>
      <c r="G62" s="119"/>
      <c r="H62" s="119"/>
      <c r="I62" s="119"/>
      <c r="J62" s="119"/>
      <c r="K62" s="119"/>
    </row>
    <row r="63" spans="2:11" ht="9.75">
      <c r="B63" s="119"/>
      <c r="C63" s="119"/>
      <c r="D63" s="119"/>
      <c r="E63" s="119"/>
      <c r="F63" s="119"/>
      <c r="G63" s="119"/>
      <c r="H63" s="119"/>
      <c r="I63" s="119"/>
      <c r="J63" s="119"/>
      <c r="K63" s="119"/>
    </row>
    <row r="64" spans="2:11" ht="9.75">
      <c r="B64" s="119"/>
      <c r="C64" s="119"/>
      <c r="D64" s="119"/>
      <c r="E64" s="119"/>
      <c r="F64" s="119"/>
      <c r="G64" s="119"/>
      <c r="H64" s="119"/>
      <c r="I64" s="119"/>
      <c r="J64" s="119"/>
      <c r="K64" s="119"/>
    </row>
    <row r="65" spans="2:11" ht="9.75">
      <c r="B65" s="119"/>
      <c r="C65" s="119"/>
      <c r="D65" s="119"/>
      <c r="E65" s="119"/>
      <c r="F65" s="119"/>
      <c r="G65" s="119"/>
      <c r="H65" s="119"/>
      <c r="I65" s="119"/>
      <c r="J65" s="119"/>
      <c r="K65" s="119"/>
    </row>
    <row r="66" spans="2:11" ht="9.75">
      <c r="B66" s="119"/>
      <c r="C66" s="119"/>
      <c r="D66" s="119"/>
      <c r="E66" s="119"/>
      <c r="F66" s="119"/>
      <c r="G66" s="119"/>
      <c r="H66" s="119"/>
      <c r="I66" s="119"/>
      <c r="J66" s="119"/>
      <c r="K66" s="119"/>
    </row>
    <row r="67" spans="2:11" ht="9.75">
      <c r="B67" s="119"/>
      <c r="C67" s="119"/>
      <c r="D67" s="119"/>
      <c r="E67" s="119"/>
      <c r="F67" s="119"/>
      <c r="G67" s="119"/>
      <c r="H67" s="119"/>
      <c r="I67" s="119"/>
      <c r="J67" s="119"/>
      <c r="K67" s="119"/>
    </row>
    <row r="68" spans="2:11" ht="9.75">
      <c r="B68" s="119"/>
      <c r="C68" s="119"/>
      <c r="D68" s="119"/>
      <c r="E68" s="119"/>
      <c r="F68" s="119"/>
      <c r="G68" s="119"/>
      <c r="H68" s="119"/>
      <c r="I68" s="119"/>
      <c r="J68" s="119"/>
      <c r="K68" s="119"/>
    </row>
    <row r="69" spans="2:11" ht="9.75">
      <c r="B69" s="119"/>
      <c r="C69" s="119"/>
      <c r="D69" s="119"/>
      <c r="E69" s="119"/>
      <c r="F69" s="119"/>
      <c r="G69" s="119"/>
      <c r="H69" s="119"/>
      <c r="I69" s="119"/>
      <c r="J69" s="119"/>
      <c r="K69" s="119"/>
    </row>
    <row r="70" spans="2:11" ht="9.75">
      <c r="B70" s="119"/>
      <c r="C70" s="119"/>
      <c r="D70" s="119"/>
      <c r="E70" s="119"/>
      <c r="F70" s="119"/>
      <c r="G70" s="119"/>
      <c r="H70" s="119"/>
      <c r="I70" s="119"/>
      <c r="J70" s="119"/>
      <c r="K70" s="119"/>
    </row>
    <row r="71" spans="2:11" ht="9.75">
      <c r="B71" s="119"/>
      <c r="C71" s="119"/>
      <c r="D71" s="119"/>
      <c r="E71" s="119"/>
      <c r="F71" s="119"/>
      <c r="G71" s="119"/>
      <c r="H71" s="119"/>
      <c r="I71" s="119"/>
      <c r="J71" s="119"/>
      <c r="K71" s="119"/>
    </row>
    <row r="72" spans="2:11" ht="9.75">
      <c r="B72" s="119"/>
      <c r="C72" s="119"/>
      <c r="D72" s="119"/>
      <c r="E72" s="119"/>
      <c r="F72" s="119"/>
      <c r="G72" s="119"/>
      <c r="H72" s="119"/>
      <c r="I72" s="119"/>
      <c r="J72" s="119"/>
      <c r="K72" s="119"/>
    </row>
    <row r="73" spans="2:11" ht="9.75">
      <c r="B73" s="119"/>
      <c r="C73" s="119"/>
      <c r="D73" s="119"/>
      <c r="E73" s="119"/>
      <c r="F73" s="119"/>
      <c r="G73" s="119"/>
      <c r="H73" s="119"/>
      <c r="I73" s="119"/>
      <c r="J73" s="119"/>
      <c r="K73" s="119"/>
    </row>
    <row r="74" spans="2:11" ht="9.75">
      <c r="B74" s="119"/>
      <c r="C74" s="119"/>
      <c r="D74" s="119"/>
      <c r="E74" s="119"/>
      <c r="F74" s="119"/>
      <c r="G74" s="119"/>
      <c r="H74" s="119"/>
      <c r="I74" s="119"/>
      <c r="J74" s="119"/>
      <c r="K74" s="119"/>
    </row>
    <row r="75" spans="2:11" ht="9.75">
      <c r="B75" s="119"/>
      <c r="C75" s="119"/>
      <c r="D75" s="119"/>
      <c r="E75" s="119"/>
      <c r="F75" s="119"/>
      <c r="G75" s="119"/>
      <c r="H75" s="119"/>
      <c r="I75" s="119"/>
      <c r="J75" s="119"/>
      <c r="K75" s="119"/>
    </row>
    <row r="76" spans="2:11" ht="9.75">
      <c r="B76" s="119"/>
      <c r="C76" s="119"/>
      <c r="D76" s="119"/>
      <c r="E76" s="119"/>
      <c r="F76" s="119"/>
      <c r="G76" s="119"/>
      <c r="H76" s="119"/>
      <c r="I76" s="119"/>
      <c r="J76" s="119"/>
      <c r="K76" s="119"/>
    </row>
    <row r="77" spans="2:11" ht="9.75">
      <c r="B77" s="119"/>
      <c r="C77" s="119"/>
      <c r="D77" s="119"/>
      <c r="E77" s="119"/>
      <c r="F77" s="119"/>
      <c r="G77" s="119"/>
      <c r="H77" s="119"/>
      <c r="I77" s="119"/>
      <c r="J77" s="119"/>
      <c r="K77" s="119"/>
    </row>
    <row r="78" spans="2:11" ht="9.75">
      <c r="B78" s="119"/>
      <c r="C78" s="119"/>
      <c r="D78" s="119"/>
      <c r="E78" s="119"/>
      <c r="F78" s="119"/>
      <c r="G78" s="119"/>
      <c r="H78" s="119"/>
      <c r="I78" s="119"/>
      <c r="J78" s="119"/>
      <c r="K78" s="119"/>
    </row>
    <row r="79" spans="2:11" ht="9.75">
      <c r="B79" s="119"/>
      <c r="C79" s="119"/>
      <c r="D79" s="119"/>
      <c r="E79" s="119"/>
      <c r="F79" s="119"/>
      <c r="G79" s="119"/>
      <c r="H79" s="119"/>
      <c r="I79" s="119"/>
      <c r="J79" s="119"/>
      <c r="K79" s="119"/>
    </row>
    <row r="80" spans="2:11" ht="9.75">
      <c r="B80" s="119"/>
      <c r="C80" s="119"/>
      <c r="D80" s="119"/>
      <c r="E80" s="119"/>
      <c r="F80" s="119"/>
      <c r="G80" s="119"/>
      <c r="H80" s="119"/>
      <c r="I80" s="119"/>
      <c r="J80" s="119"/>
      <c r="K80" s="119"/>
    </row>
    <row r="81" spans="2:11" ht="9.75">
      <c r="B81" s="119"/>
      <c r="C81" s="119"/>
      <c r="D81" s="119"/>
      <c r="E81" s="119"/>
      <c r="F81" s="119"/>
      <c r="G81" s="119"/>
      <c r="H81" s="119"/>
      <c r="I81" s="119"/>
      <c r="J81" s="119"/>
      <c r="K81" s="119"/>
    </row>
    <row r="82" spans="2:11" ht="9.75">
      <c r="B82" s="119"/>
      <c r="C82" s="119"/>
      <c r="D82" s="119"/>
      <c r="E82" s="119"/>
      <c r="F82" s="119"/>
      <c r="G82" s="119"/>
      <c r="H82" s="119"/>
      <c r="I82" s="119"/>
      <c r="J82" s="119"/>
      <c r="K82" s="119"/>
    </row>
    <row r="83" spans="2:11" ht="9.75">
      <c r="B83" s="119"/>
      <c r="C83" s="119"/>
      <c r="D83" s="119"/>
      <c r="E83" s="119"/>
      <c r="F83" s="119"/>
      <c r="G83" s="119"/>
      <c r="H83" s="119"/>
      <c r="I83" s="119"/>
      <c r="J83" s="119"/>
      <c r="K83" s="119"/>
    </row>
    <row r="84" spans="2:11" ht="9.75">
      <c r="B84" s="119"/>
      <c r="C84" s="119"/>
      <c r="D84" s="119"/>
      <c r="E84" s="119"/>
      <c r="F84" s="119"/>
      <c r="G84" s="119"/>
      <c r="H84" s="119"/>
      <c r="I84" s="119"/>
      <c r="J84" s="119"/>
      <c r="K84" s="119"/>
    </row>
    <row r="85" spans="2:11" ht="9.7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9.7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59" t="s">
        <v>11</v>
      </c>
      <c r="C3" s="460" t="s">
        <v>76</v>
      </c>
      <c r="D3" s="455"/>
      <c r="E3" s="456"/>
      <c r="F3" s="459" t="s">
        <v>12</v>
      </c>
      <c r="G3" s="460" t="s">
        <v>77</v>
      </c>
      <c r="H3" s="455"/>
      <c r="I3" s="456"/>
      <c r="J3" s="461" t="s">
        <v>10</v>
      </c>
      <c r="K3" s="191"/>
      <c r="O3" s="55"/>
    </row>
    <row r="4" spans="1:11" ht="14.25" customHeight="1">
      <c r="A4" s="12" t="s">
        <v>24</v>
      </c>
      <c r="B4" s="453"/>
      <c r="C4" s="13" t="s">
        <v>5</v>
      </c>
      <c r="D4" s="14" t="s">
        <v>6</v>
      </c>
      <c r="E4" s="15" t="s">
        <v>7</v>
      </c>
      <c r="F4" s="453"/>
      <c r="G4" s="13" t="s">
        <v>5</v>
      </c>
      <c r="H4" s="14" t="s">
        <v>6</v>
      </c>
      <c r="I4" s="15" t="s">
        <v>7</v>
      </c>
      <c r="J4" s="458"/>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0.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0.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50" t="s">
        <v>22</v>
      </c>
      <c r="B34" s="450"/>
      <c r="C34" s="450"/>
      <c r="D34" s="450"/>
      <c r="E34" s="450"/>
      <c r="F34" s="450"/>
      <c r="G34" s="451"/>
      <c r="H34" s="451"/>
      <c r="I34" s="451"/>
      <c r="J34" s="451"/>
      <c r="K34" s="194"/>
      <c r="N34" s="16"/>
    </row>
    <row r="35" spans="1:14" ht="9.75">
      <c r="A35" s="468" t="s">
        <v>41</v>
      </c>
      <c r="B35" s="468"/>
      <c r="C35" s="468"/>
      <c r="D35" s="468"/>
      <c r="E35" s="468"/>
      <c r="F35" s="468"/>
      <c r="G35" s="468"/>
      <c r="H35" s="468"/>
      <c r="I35" s="468"/>
      <c r="J35" s="468"/>
      <c r="K35" s="195"/>
      <c r="N35" s="16"/>
    </row>
    <row r="36" spans="1:14" ht="9.75">
      <c r="A36" s="468"/>
      <c r="B36" s="468"/>
      <c r="C36" s="468"/>
      <c r="D36" s="468"/>
      <c r="E36" s="468"/>
      <c r="F36" s="468"/>
      <c r="G36" s="468"/>
      <c r="H36" s="468"/>
      <c r="I36" s="468"/>
      <c r="J36" s="468"/>
      <c r="K36" s="195"/>
      <c r="N36" s="16"/>
    </row>
    <row r="37" spans="1:11" ht="12.75" customHeight="1">
      <c r="A37" s="468"/>
      <c r="B37" s="468"/>
      <c r="C37" s="468"/>
      <c r="D37" s="468"/>
      <c r="E37" s="468"/>
      <c r="F37" s="468"/>
      <c r="G37" s="468"/>
      <c r="H37" s="468"/>
      <c r="I37" s="468"/>
      <c r="J37" s="468"/>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9.7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59" t="s">
        <v>11</v>
      </c>
      <c r="C3" s="460" t="s">
        <v>82</v>
      </c>
      <c r="D3" s="455"/>
      <c r="E3" s="456"/>
      <c r="F3" s="459" t="s">
        <v>12</v>
      </c>
      <c r="G3" s="460" t="s">
        <v>83</v>
      </c>
      <c r="H3" s="455"/>
      <c r="I3" s="456"/>
      <c r="J3" s="461" t="s">
        <v>10</v>
      </c>
      <c r="K3" s="191"/>
      <c r="P3" s="91"/>
      <c r="Q3" s="91"/>
    </row>
    <row r="4" spans="1:17" ht="14.25" customHeight="1">
      <c r="A4" s="12" t="s">
        <v>24</v>
      </c>
      <c r="B4" s="453"/>
      <c r="C4" s="13" t="s">
        <v>5</v>
      </c>
      <c r="D4" s="14" t="s">
        <v>6</v>
      </c>
      <c r="E4" s="15" t="s">
        <v>7</v>
      </c>
      <c r="F4" s="453"/>
      <c r="G4" s="13" t="s">
        <v>5</v>
      </c>
      <c r="H4" s="14" t="s">
        <v>6</v>
      </c>
      <c r="I4" s="15" t="s">
        <v>7</v>
      </c>
      <c r="J4" s="458"/>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0.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0.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50" t="s">
        <v>22</v>
      </c>
      <c r="B34" s="450"/>
      <c r="C34" s="450"/>
      <c r="D34" s="450"/>
      <c r="E34" s="450"/>
      <c r="F34" s="450"/>
      <c r="G34" s="451"/>
      <c r="H34" s="451"/>
      <c r="I34" s="451"/>
      <c r="J34" s="451"/>
      <c r="K34" s="194"/>
      <c r="M34" s="55"/>
      <c r="N34" s="55"/>
    </row>
    <row r="35" spans="1:11" ht="9.75">
      <c r="A35" s="468" t="s">
        <v>41</v>
      </c>
      <c r="B35" s="468"/>
      <c r="C35" s="468"/>
      <c r="D35" s="468"/>
      <c r="E35" s="468"/>
      <c r="F35" s="468"/>
      <c r="G35" s="468"/>
      <c r="H35" s="468"/>
      <c r="I35" s="468"/>
      <c r="J35" s="468"/>
      <c r="K35" s="195"/>
    </row>
    <row r="36" spans="1:11" ht="9.75">
      <c r="A36" s="468"/>
      <c r="B36" s="468"/>
      <c r="C36" s="468"/>
      <c r="D36" s="468"/>
      <c r="E36" s="468"/>
      <c r="F36" s="468"/>
      <c r="G36" s="468"/>
      <c r="H36" s="468"/>
      <c r="I36" s="468"/>
      <c r="J36" s="468"/>
      <c r="K36" s="195"/>
    </row>
    <row r="37" spans="1:11" ht="12.75" customHeight="1">
      <c r="A37" s="468"/>
      <c r="B37" s="468"/>
      <c r="C37" s="468"/>
      <c r="D37" s="468"/>
      <c r="E37" s="468"/>
      <c r="F37" s="468"/>
      <c r="G37" s="468"/>
      <c r="H37" s="468"/>
      <c r="I37" s="468"/>
      <c r="J37" s="468"/>
      <c r="K37" s="195"/>
    </row>
    <row r="41" spans="6:9" ht="9.75">
      <c r="F41" s="8"/>
      <c r="H41" s="7"/>
      <c r="I41" s="8"/>
    </row>
    <row r="43" ht="9.75">
      <c r="Q43" s="10"/>
    </row>
    <row r="45" ht="9.7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AL43"/>
  <sheetViews>
    <sheetView showGridLines="0" tabSelected="1" zoomScale="90" zoomScaleNormal="90" zoomScalePageLayoutView="0" workbookViewId="0" topLeftCell="A1">
      <pane xSplit="1" ySplit="5" topLeftCell="B18" activePane="bottomRight" state="frozen"/>
      <selection pane="topLeft" activeCell="M34" sqref="M34"/>
      <selection pane="topRight" activeCell="M34" sqref="M34"/>
      <selection pane="bottomLeft" activeCell="M34" sqref="M34"/>
      <selection pane="bottomRight" activeCell="J40" sqref="J40"/>
    </sheetView>
  </sheetViews>
  <sheetFormatPr defaultColWidth="9.33203125" defaultRowHeight="11.25"/>
  <cols>
    <col min="1" max="1" width="58.66015625" style="7" bestFit="1" customWidth="1"/>
    <col min="2" max="2" width="12.33203125" style="7" bestFit="1" customWidth="1"/>
    <col min="3" max="5" width="9.83203125" style="7" customWidth="1"/>
    <col min="6" max="6" width="12.33203125" style="2" bestFit="1" customWidth="1"/>
    <col min="7" max="7" width="11.33203125" style="3" customWidth="1"/>
    <col min="8" max="9" width="9.83203125" style="3" customWidth="1"/>
    <col min="10" max="10" width="12.33203125" style="3" bestFit="1" customWidth="1"/>
    <col min="11" max="11" width="16.33203125" style="196" customWidth="1"/>
    <col min="12" max="12" width="9.33203125" style="3" customWidth="1"/>
    <col min="13" max="13" width="10" style="196" bestFit="1" customWidth="1"/>
    <col min="14" max="14" width="9.33203125" style="196" customWidth="1"/>
    <col min="15" max="16384" width="9.33203125" style="3" customWidth="1"/>
  </cols>
  <sheetData>
    <row r="1" spans="1:11" ht="22.5" customHeight="1">
      <c r="A1" s="346" t="s">
        <v>107</v>
      </c>
      <c r="B1" s="347"/>
      <c r="C1" s="347"/>
      <c r="D1" s="347"/>
      <c r="E1" s="347"/>
      <c r="F1" s="348"/>
      <c r="G1" s="349"/>
      <c r="H1" s="474" t="s">
        <v>118</v>
      </c>
      <c r="I1" s="474"/>
      <c r="J1" s="474"/>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77" t="s">
        <v>126</v>
      </c>
      <c r="C3" s="479" t="s">
        <v>157</v>
      </c>
      <c r="D3" s="480"/>
      <c r="E3" s="481"/>
      <c r="F3" s="482" t="s">
        <v>127</v>
      </c>
      <c r="G3" s="479" t="s">
        <v>158</v>
      </c>
      <c r="H3" s="480"/>
      <c r="I3" s="481"/>
      <c r="J3" s="475" t="s">
        <v>128</v>
      </c>
      <c r="K3" s="191"/>
    </row>
    <row r="4" spans="1:11" ht="14.25" customHeight="1">
      <c r="A4" s="12"/>
      <c r="B4" s="478"/>
      <c r="C4" s="389" t="s">
        <v>5</v>
      </c>
      <c r="D4" s="390" t="s">
        <v>6</v>
      </c>
      <c r="E4" s="391" t="s">
        <v>7</v>
      </c>
      <c r="F4" s="483"/>
      <c r="G4" s="389" t="s">
        <v>5</v>
      </c>
      <c r="H4" s="390" t="s">
        <v>6</v>
      </c>
      <c r="I4" s="391" t="s">
        <v>7</v>
      </c>
      <c r="J4" s="476"/>
      <c r="K4" s="198"/>
    </row>
    <row r="5" spans="1:11" ht="10.5" customHeight="1">
      <c r="A5" s="17"/>
      <c r="B5" s="392">
        <v>44561</v>
      </c>
      <c r="C5" s="393" t="s">
        <v>8</v>
      </c>
      <c r="D5" s="394" t="s">
        <v>9</v>
      </c>
      <c r="E5" s="395" t="s">
        <v>14</v>
      </c>
      <c r="F5" s="392">
        <v>44620</v>
      </c>
      <c r="G5" s="393" t="s">
        <v>8</v>
      </c>
      <c r="H5" s="394" t="s">
        <v>9</v>
      </c>
      <c r="I5" s="395" t="s">
        <v>14</v>
      </c>
      <c r="J5" s="396">
        <v>44651</v>
      </c>
      <c r="K5" s="192"/>
    </row>
    <row r="6" spans="1:38" ht="24" customHeight="1">
      <c r="A6" s="397" t="s">
        <v>129</v>
      </c>
      <c r="B6" s="375">
        <v>220115.53424608993</v>
      </c>
      <c r="C6" s="422">
        <v>12386.54437938</v>
      </c>
      <c r="D6" s="423">
        <v>17496.44638462</v>
      </c>
      <c r="E6" s="424">
        <v>10.759038660000002</v>
      </c>
      <c r="F6" s="375">
        <v>215016.39127951002</v>
      </c>
      <c r="G6" s="422">
        <v>5293.789463309999</v>
      </c>
      <c r="H6" s="423">
        <v>3031.8925809699995</v>
      </c>
      <c r="I6" s="424">
        <v>-156.69172028999998</v>
      </c>
      <c r="J6" s="375">
        <v>217121.59644155996</v>
      </c>
      <c r="K6" s="193"/>
      <c r="L6" s="193"/>
      <c r="M6" s="193"/>
      <c r="N6" s="193"/>
      <c r="O6" s="193"/>
      <c r="P6" s="193"/>
      <c r="Q6" s="193"/>
      <c r="R6" s="193"/>
      <c r="S6" s="193"/>
      <c r="T6" s="193"/>
      <c r="U6" s="193"/>
      <c r="V6" s="55"/>
      <c r="W6" s="55"/>
      <c r="X6" s="55"/>
      <c r="Y6" s="55"/>
      <c r="Z6" s="55"/>
      <c r="AA6" s="55"/>
      <c r="AB6" s="55"/>
      <c r="AC6" s="55"/>
      <c r="AD6" s="55"/>
      <c r="AE6" s="55"/>
      <c r="AF6" s="55"/>
      <c r="AG6" s="55"/>
      <c r="AH6" s="55"/>
      <c r="AI6" s="55"/>
      <c r="AJ6" s="55"/>
      <c r="AK6" s="55"/>
      <c r="AL6" s="55"/>
    </row>
    <row r="7" spans="1:37" s="33" customFormat="1" ht="13.5" customHeight="1">
      <c r="A7" s="398" t="s">
        <v>130</v>
      </c>
      <c r="B7" s="363">
        <v>167586.95336566</v>
      </c>
      <c r="C7" s="425">
        <v>7284.68096636</v>
      </c>
      <c r="D7" s="426">
        <v>1525.9534032299998</v>
      </c>
      <c r="E7" s="427">
        <v>10.71078626</v>
      </c>
      <c r="F7" s="363">
        <v>173356.39171505</v>
      </c>
      <c r="G7" s="425">
        <v>3131.744749569999</v>
      </c>
      <c r="H7" s="426">
        <v>2247.01028105</v>
      </c>
      <c r="I7" s="427">
        <v>-156.69172028999998</v>
      </c>
      <c r="J7" s="363">
        <v>174084.43446328</v>
      </c>
      <c r="K7" s="193"/>
      <c r="L7" s="193"/>
      <c r="M7" s="193"/>
      <c r="N7" s="193"/>
      <c r="O7" s="193"/>
      <c r="P7" s="193"/>
      <c r="Q7" s="193"/>
      <c r="R7" s="193"/>
      <c r="S7" s="193"/>
      <c r="T7" s="193"/>
      <c r="V7" s="55"/>
      <c r="W7" s="55"/>
      <c r="X7" s="55"/>
      <c r="Y7" s="55"/>
      <c r="Z7" s="55"/>
      <c r="AA7" s="55"/>
      <c r="AB7" s="55"/>
      <c r="AC7" s="55"/>
      <c r="AD7" s="55"/>
      <c r="AE7" s="55"/>
      <c r="AF7" s="55"/>
      <c r="AG7" s="55"/>
      <c r="AH7" s="55"/>
      <c r="AI7" s="55"/>
      <c r="AJ7" s="55"/>
      <c r="AK7" s="55"/>
    </row>
    <row r="8" spans="1:37" s="33" customFormat="1" ht="13.5" customHeight="1">
      <c r="A8" s="398" t="s">
        <v>1</v>
      </c>
      <c r="B8" s="363">
        <v>0</v>
      </c>
      <c r="C8" s="425">
        <v>0</v>
      </c>
      <c r="D8" s="426">
        <v>0</v>
      </c>
      <c r="E8" s="427">
        <v>0</v>
      </c>
      <c r="F8" s="363">
        <v>0</v>
      </c>
      <c r="G8" s="425">
        <v>0</v>
      </c>
      <c r="H8" s="426">
        <v>0</v>
      </c>
      <c r="I8" s="427">
        <v>0</v>
      </c>
      <c r="J8" s="363">
        <v>0</v>
      </c>
      <c r="K8" s="193"/>
      <c r="L8" s="193"/>
      <c r="M8" s="193"/>
      <c r="N8" s="193"/>
      <c r="O8" s="193"/>
      <c r="P8" s="193"/>
      <c r="Q8" s="193"/>
      <c r="R8" s="193"/>
      <c r="S8" s="193"/>
      <c r="T8" s="193"/>
      <c r="V8" s="55"/>
      <c r="W8" s="55"/>
      <c r="X8" s="55"/>
      <c r="Y8" s="55"/>
      <c r="Z8" s="55"/>
      <c r="AA8" s="55"/>
      <c r="AB8" s="55"/>
      <c r="AC8" s="55"/>
      <c r="AD8" s="55"/>
      <c r="AE8" s="55"/>
      <c r="AF8" s="55"/>
      <c r="AG8" s="55"/>
      <c r="AH8" s="55"/>
      <c r="AI8" s="55"/>
      <c r="AJ8" s="55"/>
      <c r="AK8" s="55"/>
    </row>
    <row r="9" spans="1:37" s="33" customFormat="1" ht="13.5" customHeight="1">
      <c r="A9" s="398" t="s">
        <v>13</v>
      </c>
      <c r="B9" s="363">
        <v>6467.07235016</v>
      </c>
      <c r="C9" s="425">
        <v>3045.3917663599996</v>
      </c>
      <c r="D9" s="426">
        <v>1525.9534032299998</v>
      </c>
      <c r="E9" s="427">
        <v>0</v>
      </c>
      <c r="F9" s="363">
        <v>7986.510713289999</v>
      </c>
      <c r="G9" s="425">
        <v>1946.2196434699993</v>
      </c>
      <c r="H9" s="426">
        <v>1809.4590810499997</v>
      </c>
      <c r="I9" s="427">
        <v>0</v>
      </c>
      <c r="J9" s="363">
        <v>8123.271275710001</v>
      </c>
      <c r="K9" s="193"/>
      <c r="L9" s="193"/>
      <c r="M9" s="193"/>
      <c r="N9" s="193"/>
      <c r="O9" s="193"/>
      <c r="P9" s="193"/>
      <c r="Q9" s="193"/>
      <c r="R9" s="193"/>
      <c r="S9" s="193"/>
      <c r="T9" s="193"/>
      <c r="V9" s="55"/>
      <c r="W9" s="55"/>
      <c r="X9" s="55"/>
      <c r="Y9" s="55"/>
      <c r="Z9" s="55"/>
      <c r="AA9" s="55"/>
      <c r="AB9" s="55"/>
      <c r="AC9" s="55"/>
      <c r="AD9" s="55"/>
      <c r="AE9" s="55"/>
      <c r="AF9" s="55"/>
      <c r="AG9" s="55"/>
      <c r="AH9" s="55"/>
      <c r="AI9" s="55"/>
      <c r="AJ9" s="55"/>
      <c r="AK9" s="55"/>
    </row>
    <row r="10" spans="1:37" s="175" customFormat="1" ht="13.5" customHeight="1">
      <c r="A10" s="362" t="s">
        <v>131</v>
      </c>
      <c r="B10" s="363">
        <v>469.44944592</v>
      </c>
      <c r="C10" s="425">
        <v>136.36310315</v>
      </c>
      <c r="D10" s="426">
        <v>136.36310346000002</v>
      </c>
      <c r="E10" s="427">
        <v>0</v>
      </c>
      <c r="F10" s="363">
        <v>469.44944561</v>
      </c>
      <c r="G10" s="425">
        <v>0</v>
      </c>
      <c r="H10" s="426">
        <v>0</v>
      </c>
      <c r="I10" s="427">
        <v>0</v>
      </c>
      <c r="J10" s="363">
        <v>469.44944561</v>
      </c>
      <c r="K10" s="193"/>
      <c r="L10" s="193"/>
      <c r="M10" s="193"/>
      <c r="N10" s="193"/>
      <c r="O10" s="193"/>
      <c r="P10" s="193"/>
      <c r="Q10" s="193"/>
      <c r="R10" s="193"/>
      <c r="S10" s="193"/>
      <c r="T10" s="193"/>
      <c r="V10" s="55"/>
      <c r="W10" s="55"/>
      <c r="X10" s="55"/>
      <c r="Y10" s="55"/>
      <c r="Z10" s="55"/>
      <c r="AA10" s="55"/>
      <c r="AB10" s="55"/>
      <c r="AC10" s="55"/>
      <c r="AD10" s="55"/>
      <c r="AE10" s="55"/>
      <c r="AF10" s="55"/>
      <c r="AG10" s="55"/>
      <c r="AH10" s="55"/>
      <c r="AI10" s="55"/>
      <c r="AJ10" s="55"/>
      <c r="AK10" s="55"/>
    </row>
    <row r="11" spans="1:37" s="33" customFormat="1" ht="13.5" customHeight="1">
      <c r="A11" s="398" t="s">
        <v>132</v>
      </c>
      <c r="B11" s="363">
        <v>154443.15381537</v>
      </c>
      <c r="C11" s="425">
        <v>4239.2892</v>
      </c>
      <c r="D11" s="426">
        <v>0</v>
      </c>
      <c r="E11" s="427">
        <v>10.7108</v>
      </c>
      <c r="F11" s="363">
        <v>158693.15381537</v>
      </c>
      <c r="G11" s="425">
        <v>1185.5251061</v>
      </c>
      <c r="H11" s="426">
        <v>437.5512</v>
      </c>
      <c r="I11" s="427">
        <v>-156.69090609999998</v>
      </c>
      <c r="J11" s="363">
        <v>159284.43681537</v>
      </c>
      <c r="K11" s="193"/>
      <c r="L11" s="193"/>
      <c r="M11" s="193"/>
      <c r="N11" s="193"/>
      <c r="O11" s="193"/>
      <c r="P11" s="193"/>
      <c r="Q11" s="193"/>
      <c r="R11" s="193"/>
      <c r="S11" s="193"/>
      <c r="T11" s="193"/>
      <c r="V11" s="55"/>
      <c r="W11" s="55"/>
      <c r="X11" s="55"/>
      <c r="Y11" s="55"/>
      <c r="Z11" s="55"/>
      <c r="AA11" s="55"/>
      <c r="AB11" s="55"/>
      <c r="AC11" s="55"/>
      <c r="AD11" s="55"/>
      <c r="AE11" s="55"/>
      <c r="AF11" s="55"/>
      <c r="AG11" s="55"/>
      <c r="AH11" s="55"/>
      <c r="AI11" s="55"/>
      <c r="AJ11" s="55"/>
      <c r="AK11" s="55"/>
    </row>
    <row r="12" spans="1:37" s="33" customFormat="1" ht="13.5" customHeight="1">
      <c r="A12" s="399" t="s">
        <v>133</v>
      </c>
      <c r="B12" s="363">
        <v>4500</v>
      </c>
      <c r="C12" s="425">
        <v>0</v>
      </c>
      <c r="D12" s="426">
        <v>0</v>
      </c>
      <c r="E12" s="427">
        <v>0</v>
      </c>
      <c r="F12" s="363">
        <v>4500</v>
      </c>
      <c r="G12" s="425">
        <v>0</v>
      </c>
      <c r="H12" s="426">
        <v>0</v>
      </c>
      <c r="I12" s="427">
        <v>0</v>
      </c>
      <c r="J12" s="363">
        <v>4500</v>
      </c>
      <c r="K12" s="193"/>
      <c r="L12" s="193"/>
      <c r="M12" s="193"/>
      <c r="N12" s="193"/>
      <c r="O12" s="193"/>
      <c r="P12" s="193"/>
      <c r="Q12" s="193"/>
      <c r="R12" s="193"/>
      <c r="S12" s="193"/>
      <c r="T12" s="193"/>
      <c r="V12" s="55"/>
      <c r="W12" s="55"/>
      <c r="X12" s="55"/>
      <c r="Y12" s="55"/>
      <c r="Z12" s="55"/>
      <c r="AA12" s="55"/>
      <c r="AB12" s="55"/>
      <c r="AC12" s="55"/>
      <c r="AD12" s="55"/>
      <c r="AE12" s="55"/>
      <c r="AF12" s="55"/>
      <c r="AG12" s="55"/>
      <c r="AH12" s="55"/>
      <c r="AI12" s="55"/>
      <c r="AJ12" s="55"/>
      <c r="AK12" s="55"/>
    </row>
    <row r="13" spans="1:37" s="33" customFormat="1" ht="13.5" customHeight="1">
      <c r="A13" s="398" t="s">
        <v>134</v>
      </c>
      <c r="B13" s="363">
        <v>100</v>
      </c>
      <c r="C13" s="425">
        <v>0</v>
      </c>
      <c r="D13" s="426">
        <v>0</v>
      </c>
      <c r="E13" s="427">
        <v>0</v>
      </c>
      <c r="F13" s="363">
        <v>100</v>
      </c>
      <c r="G13" s="425">
        <v>0</v>
      </c>
      <c r="H13" s="426">
        <v>0</v>
      </c>
      <c r="I13" s="427">
        <v>0</v>
      </c>
      <c r="J13" s="363">
        <v>100</v>
      </c>
      <c r="K13" s="193"/>
      <c r="L13" s="193"/>
      <c r="M13" s="193"/>
      <c r="N13" s="193"/>
      <c r="O13" s="193"/>
      <c r="P13" s="193"/>
      <c r="Q13" s="193"/>
      <c r="R13" s="193"/>
      <c r="S13" s="193"/>
      <c r="T13" s="193"/>
      <c r="V13" s="55"/>
      <c r="W13" s="55"/>
      <c r="X13" s="55"/>
      <c r="Y13" s="55"/>
      <c r="Z13" s="55"/>
      <c r="AA13" s="55"/>
      <c r="AB13" s="55"/>
      <c r="AC13" s="55"/>
      <c r="AD13" s="55"/>
      <c r="AE13" s="55"/>
      <c r="AF13" s="55"/>
      <c r="AG13" s="55"/>
      <c r="AH13" s="55"/>
      <c r="AI13" s="55"/>
      <c r="AJ13" s="55"/>
      <c r="AK13" s="55"/>
    </row>
    <row r="14" spans="1:37" s="33" customFormat="1" ht="13.5" customHeight="1">
      <c r="A14" s="398" t="s">
        <v>2</v>
      </c>
      <c r="B14" s="363">
        <v>2069.5</v>
      </c>
      <c r="C14" s="425">
        <v>0</v>
      </c>
      <c r="D14" s="426">
        <v>0</v>
      </c>
      <c r="E14" s="427">
        <v>0</v>
      </c>
      <c r="F14" s="363">
        <v>2069.5</v>
      </c>
      <c r="G14" s="425">
        <v>0</v>
      </c>
      <c r="H14" s="426">
        <v>0</v>
      </c>
      <c r="I14" s="427">
        <v>0</v>
      </c>
      <c r="J14" s="363">
        <v>2069.5</v>
      </c>
      <c r="K14" s="193"/>
      <c r="L14" s="193"/>
      <c r="M14" s="193"/>
      <c r="N14" s="193"/>
      <c r="O14" s="193"/>
      <c r="P14" s="193"/>
      <c r="Q14" s="193"/>
      <c r="R14" s="193"/>
      <c r="S14" s="193"/>
      <c r="T14" s="193"/>
      <c r="V14" s="55"/>
      <c r="W14" s="55"/>
      <c r="X14" s="55"/>
      <c r="Y14" s="55"/>
      <c r="Z14" s="55"/>
      <c r="AA14" s="55"/>
      <c r="AB14" s="55"/>
      <c r="AC14" s="55"/>
      <c r="AD14" s="55"/>
      <c r="AE14" s="55"/>
      <c r="AF14" s="55"/>
      <c r="AG14" s="55"/>
      <c r="AH14" s="55"/>
      <c r="AI14" s="55"/>
      <c r="AJ14" s="55"/>
      <c r="AK14" s="55"/>
    </row>
    <row r="15" spans="1:37" s="33" customFormat="1" ht="13.5" customHeight="1">
      <c r="A15" s="400" t="s">
        <v>3</v>
      </c>
      <c r="B15" s="363">
        <v>7.22720013</v>
      </c>
      <c r="C15" s="425">
        <v>0</v>
      </c>
      <c r="D15" s="426">
        <v>0</v>
      </c>
      <c r="E15" s="427">
        <v>-1.374E-05</v>
      </c>
      <c r="F15" s="363">
        <v>7.227186390000001</v>
      </c>
      <c r="G15" s="425">
        <v>0</v>
      </c>
      <c r="H15" s="426">
        <v>0</v>
      </c>
      <c r="I15" s="427">
        <v>-0.00081419</v>
      </c>
      <c r="J15" s="363">
        <v>7.226372200000001</v>
      </c>
      <c r="K15" s="193"/>
      <c r="L15" s="193"/>
      <c r="M15" s="193"/>
      <c r="N15" s="193"/>
      <c r="O15" s="193"/>
      <c r="P15" s="193"/>
      <c r="Q15" s="193"/>
      <c r="R15" s="193"/>
      <c r="S15" s="193"/>
      <c r="T15" s="193"/>
      <c r="V15" s="55"/>
      <c r="W15" s="55"/>
      <c r="X15" s="55"/>
      <c r="Y15" s="55"/>
      <c r="Z15" s="55"/>
      <c r="AA15" s="55"/>
      <c r="AB15" s="55"/>
      <c r="AC15" s="55"/>
      <c r="AD15" s="55"/>
      <c r="AE15" s="55"/>
      <c r="AF15" s="55"/>
      <c r="AG15" s="55"/>
      <c r="AH15" s="55"/>
      <c r="AI15" s="55"/>
      <c r="AJ15" s="55"/>
      <c r="AK15" s="55"/>
    </row>
    <row r="16" spans="1:37" s="33" customFormat="1" ht="13.5" customHeight="1">
      <c r="A16" s="398" t="s">
        <v>135</v>
      </c>
      <c r="B16" s="363">
        <v>52528.580880429974</v>
      </c>
      <c r="C16" s="425">
        <v>5101.86341302</v>
      </c>
      <c r="D16" s="426">
        <v>15970.49298139</v>
      </c>
      <c r="E16" s="427">
        <v>0.04825240000000002</v>
      </c>
      <c r="F16" s="363">
        <v>41659.99956445999</v>
      </c>
      <c r="G16" s="425">
        <v>2162.04471374</v>
      </c>
      <c r="H16" s="426">
        <v>784.8822999199999</v>
      </c>
      <c r="I16" s="427">
        <v>0</v>
      </c>
      <c r="J16" s="363">
        <v>43037.16197828</v>
      </c>
      <c r="K16" s="193"/>
      <c r="L16" s="193"/>
      <c r="M16" s="193"/>
      <c r="N16" s="193"/>
      <c r="O16" s="193"/>
      <c r="P16" s="193"/>
      <c r="Q16" s="193"/>
      <c r="R16" s="193"/>
      <c r="S16" s="193"/>
      <c r="T16" s="193"/>
      <c r="V16" s="55"/>
      <c r="W16" s="55"/>
      <c r="X16" s="55"/>
      <c r="Y16" s="55"/>
      <c r="Z16" s="55"/>
      <c r="AA16" s="55"/>
      <c r="AB16" s="55"/>
      <c r="AC16" s="55"/>
      <c r="AD16" s="55"/>
      <c r="AE16" s="55"/>
      <c r="AF16" s="55"/>
      <c r="AG16" s="55"/>
      <c r="AH16" s="55"/>
      <c r="AI16" s="55"/>
      <c r="AJ16" s="55"/>
      <c r="AK16" s="55"/>
    </row>
    <row r="17" spans="1:37" s="33" customFormat="1" ht="13.5" customHeight="1">
      <c r="A17" s="398" t="s">
        <v>136</v>
      </c>
      <c r="B17" s="363">
        <v>12468.81624811</v>
      </c>
      <c r="C17" s="425">
        <v>190.73572534</v>
      </c>
      <c r="D17" s="426">
        <v>103.31549777</v>
      </c>
      <c r="E17" s="427">
        <v>0</v>
      </c>
      <c r="F17" s="363">
        <v>12556.23647568</v>
      </c>
      <c r="G17" s="425">
        <v>118.82236893999998</v>
      </c>
      <c r="H17" s="426">
        <v>55.59424632</v>
      </c>
      <c r="I17" s="427">
        <v>0</v>
      </c>
      <c r="J17" s="363">
        <v>12619.4645983</v>
      </c>
      <c r="K17" s="193"/>
      <c r="L17" s="193"/>
      <c r="M17" s="193"/>
      <c r="N17" s="193"/>
      <c r="O17" s="193"/>
      <c r="P17" s="193"/>
      <c r="Q17" s="193"/>
      <c r="R17" s="193"/>
      <c r="S17" s="193"/>
      <c r="T17" s="193"/>
      <c r="V17" s="55"/>
      <c r="W17" s="55"/>
      <c r="X17" s="55"/>
      <c r="Y17" s="55"/>
      <c r="Z17" s="55"/>
      <c r="AA17" s="55"/>
      <c r="AB17" s="55"/>
      <c r="AC17" s="55"/>
      <c r="AD17" s="55"/>
      <c r="AE17" s="55"/>
      <c r="AF17" s="55"/>
      <c r="AG17" s="55"/>
      <c r="AH17" s="55"/>
      <c r="AI17" s="55"/>
      <c r="AJ17" s="55"/>
      <c r="AK17" s="55"/>
    </row>
    <row r="18" spans="1:37" s="33" customFormat="1" ht="13.5" customHeight="1">
      <c r="A18" s="398" t="s">
        <v>137</v>
      </c>
      <c r="B18" s="363">
        <v>17848.719749</v>
      </c>
      <c r="C18" s="425">
        <v>747.27862</v>
      </c>
      <c r="D18" s="426">
        <v>854.993729</v>
      </c>
      <c r="E18" s="427">
        <v>0</v>
      </c>
      <c r="F18" s="363">
        <v>17741.00464</v>
      </c>
      <c r="G18" s="425">
        <v>371.630382</v>
      </c>
      <c r="H18" s="426">
        <v>490.954406</v>
      </c>
      <c r="I18" s="427">
        <v>0</v>
      </c>
      <c r="J18" s="363">
        <v>17621.680616</v>
      </c>
      <c r="K18" s="193"/>
      <c r="L18" s="193"/>
      <c r="M18" s="193"/>
      <c r="N18" s="193"/>
      <c r="O18" s="193"/>
      <c r="P18" s="193"/>
      <c r="Q18" s="193"/>
      <c r="R18" s="193"/>
      <c r="S18" s="193"/>
      <c r="T18" s="193"/>
      <c r="V18" s="55"/>
      <c r="W18" s="55"/>
      <c r="X18" s="55"/>
      <c r="Y18" s="55"/>
      <c r="Z18" s="55"/>
      <c r="AA18" s="55"/>
      <c r="AB18" s="55"/>
      <c r="AC18" s="55"/>
      <c r="AD18" s="55"/>
      <c r="AE18" s="55"/>
      <c r="AF18" s="55"/>
      <c r="AG18" s="55"/>
      <c r="AH18" s="55"/>
      <c r="AI18" s="55"/>
      <c r="AJ18" s="55"/>
      <c r="AK18" s="55"/>
    </row>
    <row r="19" spans="1:37" s="33" customFormat="1" ht="13.5" customHeight="1">
      <c r="A19" s="398" t="s">
        <v>4</v>
      </c>
      <c r="B19" s="374">
        <v>17523.18777393</v>
      </c>
      <c r="C19" s="428">
        <v>3749.8407594200003</v>
      </c>
      <c r="D19" s="429">
        <v>14744.57544636</v>
      </c>
      <c r="E19" s="430">
        <v>0</v>
      </c>
      <c r="F19" s="374">
        <v>6528.45308699</v>
      </c>
      <c r="G19" s="428">
        <v>1456.0940928</v>
      </c>
      <c r="H19" s="429">
        <v>112.4220928</v>
      </c>
      <c r="I19" s="430">
        <v>0</v>
      </c>
      <c r="J19" s="374">
        <v>7872.1250869899995</v>
      </c>
      <c r="K19" s="193"/>
      <c r="L19" s="193"/>
      <c r="M19" s="193"/>
      <c r="N19" s="193"/>
      <c r="O19" s="193"/>
      <c r="P19" s="193"/>
      <c r="Q19" s="193"/>
      <c r="R19" s="193"/>
      <c r="S19" s="193"/>
      <c r="T19" s="193"/>
      <c r="V19" s="55"/>
      <c r="W19" s="55"/>
      <c r="X19" s="55"/>
      <c r="Y19" s="55"/>
      <c r="Z19" s="55"/>
      <c r="AA19" s="55"/>
      <c r="AB19" s="55"/>
      <c r="AC19" s="55"/>
      <c r="AD19" s="55"/>
      <c r="AE19" s="55"/>
      <c r="AF19" s="55"/>
      <c r="AG19" s="55"/>
      <c r="AH19" s="55"/>
      <c r="AI19" s="55"/>
      <c r="AJ19" s="55"/>
      <c r="AK19" s="55"/>
    </row>
    <row r="20" spans="1:37" s="33" customFormat="1" ht="13.5" customHeight="1">
      <c r="A20" s="398" t="s">
        <v>23</v>
      </c>
      <c r="B20" s="374">
        <v>579.9502704</v>
      </c>
      <c r="C20" s="428">
        <v>0</v>
      </c>
      <c r="D20" s="429">
        <v>0</v>
      </c>
      <c r="E20" s="430">
        <v>0</v>
      </c>
      <c r="F20" s="374">
        <v>579.9502704</v>
      </c>
      <c r="G20" s="428">
        <v>0</v>
      </c>
      <c r="H20" s="429">
        <v>0</v>
      </c>
      <c r="I20" s="430">
        <v>0</v>
      </c>
      <c r="J20" s="374">
        <v>579.9502704</v>
      </c>
      <c r="K20" s="193"/>
      <c r="L20" s="193"/>
      <c r="M20" s="193"/>
      <c r="N20" s="193"/>
      <c r="O20" s="193"/>
      <c r="P20" s="193"/>
      <c r="Q20" s="193"/>
      <c r="R20" s="193"/>
      <c r="S20" s="193"/>
      <c r="T20" s="193"/>
      <c r="V20" s="55"/>
      <c r="W20" s="55"/>
      <c r="X20" s="55"/>
      <c r="Y20" s="55"/>
      <c r="Z20" s="55"/>
      <c r="AA20" s="55"/>
      <c r="AB20" s="55"/>
      <c r="AC20" s="55"/>
      <c r="AD20" s="55"/>
      <c r="AE20" s="55"/>
      <c r="AF20" s="55"/>
      <c r="AG20" s="55"/>
      <c r="AH20" s="55"/>
      <c r="AI20" s="55"/>
      <c r="AJ20" s="55"/>
      <c r="AK20" s="55"/>
    </row>
    <row r="21" spans="1:37" s="33" customFormat="1" ht="13.5" customHeight="1">
      <c r="A21" s="365" t="s">
        <v>138</v>
      </c>
      <c r="B21" s="374">
        <v>540.232</v>
      </c>
      <c r="C21" s="428">
        <v>99.4</v>
      </c>
      <c r="D21" s="429">
        <v>113</v>
      </c>
      <c r="E21" s="430">
        <v>0</v>
      </c>
      <c r="F21" s="374">
        <v>526.632</v>
      </c>
      <c r="G21" s="428">
        <v>128.3</v>
      </c>
      <c r="H21" s="429">
        <v>75.8</v>
      </c>
      <c r="I21" s="430">
        <v>0</v>
      </c>
      <c r="J21" s="374">
        <v>579.132</v>
      </c>
      <c r="K21" s="193"/>
      <c r="L21" s="193"/>
      <c r="M21" s="193"/>
      <c r="N21" s="193"/>
      <c r="O21" s="193"/>
      <c r="P21" s="193"/>
      <c r="Q21" s="193"/>
      <c r="R21" s="193"/>
      <c r="S21" s="193"/>
      <c r="T21" s="193"/>
      <c r="V21" s="55"/>
      <c r="W21" s="55"/>
      <c r="X21" s="55"/>
      <c r="Y21" s="55"/>
      <c r="Z21" s="55"/>
      <c r="AA21" s="55"/>
      <c r="AB21" s="55"/>
      <c r="AC21" s="55"/>
      <c r="AD21" s="55"/>
      <c r="AE21" s="55"/>
      <c r="AF21" s="55"/>
      <c r="AG21" s="55"/>
      <c r="AH21" s="55"/>
      <c r="AI21" s="55"/>
      <c r="AJ21" s="55"/>
      <c r="AK21" s="55"/>
    </row>
    <row r="22" spans="1:37" ht="24" customHeight="1">
      <c r="A22" s="401" t="s">
        <v>139</v>
      </c>
      <c r="B22" s="374">
        <v>3567.6748389900017</v>
      </c>
      <c r="C22" s="428">
        <v>314.60830826</v>
      </c>
      <c r="D22" s="429">
        <v>154.60830826</v>
      </c>
      <c r="E22" s="430">
        <v>0.04825240000000002</v>
      </c>
      <c r="F22" s="374">
        <v>3727.723091390003</v>
      </c>
      <c r="G22" s="428">
        <v>87.19787</v>
      </c>
      <c r="H22" s="429">
        <v>50.1115548</v>
      </c>
      <c r="I22" s="430">
        <v>0</v>
      </c>
      <c r="J22" s="374">
        <v>3764.80940659</v>
      </c>
      <c r="K22" s="193"/>
      <c r="L22" s="193"/>
      <c r="M22" s="193"/>
      <c r="N22" s="193"/>
      <c r="O22" s="193"/>
      <c r="P22" s="193"/>
      <c r="Q22" s="193"/>
      <c r="R22" s="193"/>
      <c r="S22" s="193"/>
      <c r="T22" s="193"/>
      <c r="V22" s="55"/>
      <c r="W22" s="55"/>
      <c r="X22" s="55"/>
      <c r="Y22" s="55"/>
      <c r="Z22" s="55"/>
      <c r="AA22" s="55"/>
      <c r="AB22" s="55"/>
      <c r="AC22" s="55"/>
      <c r="AD22" s="55"/>
      <c r="AE22" s="55"/>
      <c r="AF22" s="55"/>
      <c r="AG22" s="55"/>
      <c r="AH22" s="55"/>
      <c r="AI22" s="55"/>
      <c r="AJ22" s="55"/>
      <c r="AK22" s="55"/>
    </row>
    <row r="23" spans="1:37" s="33" customFormat="1" ht="13.5" customHeight="1">
      <c r="A23" s="397" t="s">
        <v>140</v>
      </c>
      <c r="B23" s="375">
        <v>2983.50509486</v>
      </c>
      <c r="C23" s="422">
        <v>0</v>
      </c>
      <c r="D23" s="423">
        <v>0</v>
      </c>
      <c r="E23" s="431">
        <v>35.70454912000014</v>
      </c>
      <c r="F23" s="375">
        <v>3019.2096439800002</v>
      </c>
      <c r="G23" s="422">
        <v>0</v>
      </c>
      <c r="H23" s="423">
        <v>0</v>
      </c>
      <c r="I23" s="431">
        <v>25.228586559999712</v>
      </c>
      <c r="J23" s="375">
        <v>3044.43823054</v>
      </c>
      <c r="K23" s="193"/>
      <c r="L23" s="193"/>
      <c r="M23" s="193"/>
      <c r="N23" s="193"/>
      <c r="O23" s="193"/>
      <c r="P23" s="193"/>
      <c r="Q23" s="193"/>
      <c r="R23" s="193"/>
      <c r="S23" s="193"/>
      <c r="T23" s="193"/>
      <c r="V23" s="55"/>
      <c r="W23" s="55"/>
      <c r="X23" s="55"/>
      <c r="Y23" s="55"/>
      <c r="Z23" s="55"/>
      <c r="AA23" s="55"/>
      <c r="AB23" s="55"/>
      <c r="AC23" s="55"/>
      <c r="AD23" s="55"/>
      <c r="AE23" s="55"/>
      <c r="AF23" s="55"/>
      <c r="AG23" s="55"/>
      <c r="AH23" s="55"/>
      <c r="AI23" s="55"/>
      <c r="AJ23" s="55"/>
      <c r="AK23" s="55"/>
    </row>
    <row r="24" spans="1:37" s="33" customFormat="1" ht="13.5" customHeight="1">
      <c r="A24" s="398" t="s">
        <v>130</v>
      </c>
      <c r="B24" s="363">
        <v>2983.50509486</v>
      </c>
      <c r="C24" s="425">
        <v>0</v>
      </c>
      <c r="D24" s="426">
        <v>0</v>
      </c>
      <c r="E24" s="427">
        <v>35.70454912000014</v>
      </c>
      <c r="F24" s="363">
        <v>3019.2096439800002</v>
      </c>
      <c r="G24" s="425">
        <v>0</v>
      </c>
      <c r="H24" s="426">
        <v>0</v>
      </c>
      <c r="I24" s="427">
        <v>25.228586559999712</v>
      </c>
      <c r="J24" s="363">
        <v>3044.43823054</v>
      </c>
      <c r="K24" s="193"/>
      <c r="L24" s="193"/>
      <c r="M24" s="193"/>
      <c r="N24" s="193"/>
      <c r="O24" s="193"/>
      <c r="P24" s="193"/>
      <c r="Q24" s="193"/>
      <c r="R24" s="193"/>
      <c r="S24" s="193"/>
      <c r="T24" s="193"/>
      <c r="V24" s="55"/>
      <c r="W24" s="55"/>
      <c r="X24" s="55"/>
      <c r="Y24" s="55"/>
      <c r="Z24" s="55"/>
      <c r="AA24" s="55"/>
      <c r="AB24" s="55"/>
      <c r="AC24" s="55"/>
      <c r="AD24" s="55"/>
      <c r="AE24" s="55"/>
      <c r="AF24" s="55"/>
      <c r="AG24" s="55"/>
      <c r="AH24" s="55"/>
      <c r="AI24" s="55"/>
      <c r="AJ24" s="55"/>
      <c r="AK24" s="55"/>
    </row>
    <row r="25" spans="1:37" s="33" customFormat="1" ht="13.5" customHeight="1">
      <c r="A25" s="398" t="s">
        <v>1</v>
      </c>
      <c r="B25" s="363">
        <v>0</v>
      </c>
      <c r="C25" s="425">
        <v>0</v>
      </c>
      <c r="D25" s="426">
        <v>0</v>
      </c>
      <c r="E25" s="427">
        <v>0</v>
      </c>
      <c r="F25" s="363">
        <v>0</v>
      </c>
      <c r="G25" s="425">
        <v>0</v>
      </c>
      <c r="H25" s="426">
        <v>0</v>
      </c>
      <c r="I25" s="427">
        <v>0</v>
      </c>
      <c r="J25" s="363">
        <v>0</v>
      </c>
      <c r="K25" s="193"/>
      <c r="L25" s="193"/>
      <c r="M25" s="193"/>
      <c r="N25" s="193"/>
      <c r="O25" s="193"/>
      <c r="P25" s="193"/>
      <c r="Q25" s="193"/>
      <c r="R25" s="193"/>
      <c r="S25" s="193"/>
      <c r="T25" s="193"/>
      <c r="V25" s="55"/>
      <c r="W25" s="55"/>
      <c r="X25" s="55"/>
      <c r="Y25" s="55"/>
      <c r="Z25" s="55"/>
      <c r="AA25" s="55"/>
      <c r="AB25" s="55"/>
      <c r="AC25" s="55"/>
      <c r="AD25" s="55"/>
      <c r="AE25" s="55"/>
      <c r="AF25" s="55"/>
      <c r="AG25" s="55"/>
      <c r="AH25" s="55"/>
      <c r="AI25" s="55"/>
      <c r="AJ25" s="55"/>
      <c r="AK25" s="55"/>
    </row>
    <row r="26" spans="1:37" s="33" customFormat="1" ht="13.5" customHeight="1">
      <c r="A26" s="398" t="s">
        <v>134</v>
      </c>
      <c r="B26" s="363">
        <v>0</v>
      </c>
      <c r="C26" s="425">
        <v>0</v>
      </c>
      <c r="D26" s="426">
        <v>0</v>
      </c>
      <c r="E26" s="427">
        <v>0</v>
      </c>
      <c r="F26" s="363">
        <v>0</v>
      </c>
      <c r="G26" s="425">
        <v>0</v>
      </c>
      <c r="H26" s="426">
        <v>0</v>
      </c>
      <c r="I26" s="427">
        <v>0</v>
      </c>
      <c r="J26" s="363">
        <v>0</v>
      </c>
      <c r="K26" s="193"/>
      <c r="L26" s="193"/>
      <c r="M26" s="193"/>
      <c r="N26" s="193"/>
      <c r="O26" s="193"/>
      <c r="P26" s="193"/>
      <c r="Q26" s="193"/>
      <c r="R26" s="193"/>
      <c r="S26" s="193"/>
      <c r="T26" s="193"/>
      <c r="V26" s="55"/>
      <c r="W26" s="55"/>
      <c r="X26" s="55"/>
      <c r="Y26" s="55"/>
      <c r="Z26" s="55"/>
      <c r="AA26" s="55"/>
      <c r="AB26" s="55"/>
      <c r="AC26" s="55"/>
      <c r="AD26" s="55"/>
      <c r="AE26" s="55"/>
      <c r="AF26" s="55"/>
      <c r="AG26" s="55"/>
      <c r="AH26" s="55"/>
      <c r="AI26" s="55"/>
      <c r="AJ26" s="55"/>
      <c r="AK26" s="55"/>
    </row>
    <row r="27" spans="1:37" s="33" customFormat="1" ht="13.5" customHeight="1">
      <c r="A27" s="398" t="s">
        <v>2</v>
      </c>
      <c r="B27" s="432">
        <v>2983.50509486</v>
      </c>
      <c r="C27" s="425">
        <v>0</v>
      </c>
      <c r="D27" s="426">
        <v>0</v>
      </c>
      <c r="E27" s="427">
        <v>35.70454912000014</v>
      </c>
      <c r="F27" s="432">
        <v>3019.2096439800002</v>
      </c>
      <c r="G27" s="425">
        <v>0</v>
      </c>
      <c r="H27" s="426">
        <v>0</v>
      </c>
      <c r="I27" s="427">
        <v>25.228586559999712</v>
      </c>
      <c r="J27" s="432">
        <v>3044.43823054</v>
      </c>
      <c r="K27" s="193"/>
      <c r="L27" s="193"/>
      <c r="M27" s="193"/>
      <c r="N27" s="193"/>
      <c r="O27" s="193"/>
      <c r="P27" s="193"/>
      <c r="Q27" s="193"/>
      <c r="R27" s="193"/>
      <c r="S27" s="193"/>
      <c r="T27" s="193"/>
      <c r="V27" s="55"/>
      <c r="W27" s="55"/>
      <c r="X27" s="55"/>
      <c r="Y27" s="55"/>
      <c r="Z27" s="55"/>
      <c r="AA27" s="55"/>
      <c r="AB27" s="55"/>
      <c r="AC27" s="55"/>
      <c r="AD27" s="55"/>
      <c r="AE27" s="55"/>
      <c r="AF27" s="55"/>
      <c r="AG27" s="55"/>
      <c r="AH27" s="55"/>
      <c r="AI27" s="55"/>
      <c r="AJ27" s="55"/>
      <c r="AK27" s="55"/>
    </row>
    <row r="28" spans="1:37" s="33" customFormat="1" ht="12">
      <c r="A28" s="401" t="s">
        <v>135</v>
      </c>
      <c r="B28" s="433">
        <v>0</v>
      </c>
      <c r="C28" s="434">
        <v>0</v>
      </c>
      <c r="D28" s="435">
        <v>0</v>
      </c>
      <c r="E28" s="436">
        <v>0</v>
      </c>
      <c r="F28" s="433">
        <v>0</v>
      </c>
      <c r="G28" s="434">
        <v>0</v>
      </c>
      <c r="H28" s="435">
        <v>0</v>
      </c>
      <c r="I28" s="436">
        <v>0</v>
      </c>
      <c r="J28" s="433">
        <v>0</v>
      </c>
      <c r="K28" s="193"/>
      <c r="L28" s="193"/>
      <c r="M28" s="193"/>
      <c r="N28" s="193"/>
      <c r="O28" s="193"/>
      <c r="P28" s="193"/>
      <c r="Q28" s="193"/>
      <c r="R28" s="193"/>
      <c r="S28" s="193"/>
      <c r="T28" s="193"/>
      <c r="V28" s="55"/>
      <c r="W28" s="55"/>
      <c r="X28" s="55"/>
      <c r="Y28" s="55"/>
      <c r="Z28" s="55"/>
      <c r="AA28" s="55"/>
      <c r="AB28" s="55"/>
      <c r="AC28" s="55"/>
      <c r="AD28" s="55"/>
      <c r="AE28" s="55"/>
      <c r="AF28" s="55"/>
      <c r="AG28" s="55"/>
      <c r="AH28" s="55"/>
      <c r="AI28" s="55"/>
      <c r="AJ28" s="55"/>
      <c r="AK28" s="55"/>
    </row>
    <row r="29" spans="1:37" s="33" customFormat="1" ht="12">
      <c r="A29" s="402" t="s">
        <v>141</v>
      </c>
      <c r="B29" s="437">
        <v>55390.162079910006</v>
      </c>
      <c r="C29" s="422">
        <v>0</v>
      </c>
      <c r="D29" s="438">
        <v>0</v>
      </c>
      <c r="E29" s="439">
        <v>0</v>
      </c>
      <c r="F29" s="437">
        <v>55390.162079910006</v>
      </c>
      <c r="G29" s="422">
        <v>517.64971</v>
      </c>
      <c r="H29" s="423">
        <v>0</v>
      </c>
      <c r="I29" s="439">
        <v>5.350289999999973</v>
      </c>
      <c r="J29" s="437">
        <v>55913.162079910006</v>
      </c>
      <c r="K29" s="193"/>
      <c r="L29" s="193"/>
      <c r="M29" s="193"/>
      <c r="N29" s="193"/>
      <c r="O29" s="193"/>
      <c r="P29" s="193"/>
      <c r="Q29" s="193"/>
      <c r="R29" s="193"/>
      <c r="S29" s="193"/>
      <c r="T29" s="193"/>
      <c r="V29" s="55"/>
      <c r="W29" s="55"/>
      <c r="X29" s="55"/>
      <c r="Y29" s="55"/>
      <c r="Z29" s="55"/>
      <c r="AA29" s="55"/>
      <c r="AB29" s="55"/>
      <c r="AC29" s="55"/>
      <c r="AD29" s="55"/>
      <c r="AE29" s="55"/>
      <c r="AF29" s="55"/>
      <c r="AG29" s="55"/>
      <c r="AH29" s="55"/>
      <c r="AI29" s="55"/>
      <c r="AJ29" s="55"/>
      <c r="AK29" s="55"/>
    </row>
    <row r="30" spans="1:37" s="33" customFormat="1" ht="12">
      <c r="A30" s="403" t="s">
        <v>142</v>
      </c>
      <c r="B30" s="437">
        <v>5411</v>
      </c>
      <c r="C30" s="440">
        <v>0</v>
      </c>
      <c r="D30" s="438">
        <v>0</v>
      </c>
      <c r="E30" s="439">
        <v>0</v>
      </c>
      <c r="F30" s="437">
        <v>5411</v>
      </c>
      <c r="G30" s="440">
        <v>517.64971</v>
      </c>
      <c r="H30" s="438">
        <v>0</v>
      </c>
      <c r="I30" s="439">
        <v>5.350289999999973</v>
      </c>
      <c r="J30" s="437">
        <v>5934</v>
      </c>
      <c r="K30" s="193"/>
      <c r="L30" s="193"/>
      <c r="M30" s="193"/>
      <c r="N30" s="193"/>
      <c r="O30" s="193"/>
      <c r="P30" s="193"/>
      <c r="Q30" s="193"/>
      <c r="R30" s="193"/>
      <c r="S30" s="193"/>
      <c r="T30" s="193"/>
      <c r="V30" s="55"/>
      <c r="W30" s="55"/>
      <c r="X30" s="55"/>
      <c r="Y30" s="55"/>
      <c r="Z30" s="55"/>
      <c r="AA30" s="55"/>
      <c r="AB30" s="55"/>
      <c r="AC30" s="55"/>
      <c r="AD30" s="55"/>
      <c r="AE30" s="55"/>
      <c r="AF30" s="55"/>
      <c r="AG30" s="55"/>
      <c r="AH30" s="55"/>
      <c r="AI30" s="55"/>
      <c r="AJ30" s="55"/>
      <c r="AK30" s="55"/>
    </row>
    <row r="31" spans="1:37" s="33" customFormat="1" ht="12">
      <c r="A31" s="445" t="s">
        <v>154</v>
      </c>
      <c r="B31" s="437">
        <v>350.87</v>
      </c>
      <c r="C31" s="440">
        <v>0</v>
      </c>
      <c r="D31" s="438">
        <v>0</v>
      </c>
      <c r="E31" s="439">
        <v>0</v>
      </c>
      <c r="F31" s="437">
        <v>350.87</v>
      </c>
      <c r="G31" s="440">
        <v>0</v>
      </c>
      <c r="H31" s="438">
        <v>0</v>
      </c>
      <c r="I31" s="439">
        <v>0</v>
      </c>
      <c r="J31" s="437">
        <v>350.87</v>
      </c>
      <c r="K31" s="193"/>
      <c r="L31" s="193"/>
      <c r="M31" s="193"/>
      <c r="N31" s="193"/>
      <c r="O31" s="193"/>
      <c r="P31" s="193"/>
      <c r="Q31" s="193"/>
      <c r="R31" s="193"/>
      <c r="S31" s="193"/>
      <c r="T31" s="193"/>
      <c r="V31" s="55"/>
      <c r="W31" s="55"/>
      <c r="X31" s="55"/>
      <c r="Y31" s="55"/>
      <c r="Z31" s="55"/>
      <c r="AA31" s="55"/>
      <c r="AB31" s="55"/>
      <c r="AC31" s="55"/>
      <c r="AD31" s="55"/>
      <c r="AE31" s="55"/>
      <c r="AF31" s="55"/>
      <c r="AG31" s="55"/>
      <c r="AH31" s="55"/>
      <c r="AI31" s="55"/>
      <c r="AJ31" s="55"/>
      <c r="AK31" s="55"/>
    </row>
    <row r="32" spans="1:37" s="33" customFormat="1" ht="28.5" customHeight="1">
      <c r="A32" s="403" t="s">
        <v>143</v>
      </c>
      <c r="B32" s="437">
        <v>49628.29207991</v>
      </c>
      <c r="C32" s="440">
        <v>0</v>
      </c>
      <c r="D32" s="438">
        <v>0</v>
      </c>
      <c r="E32" s="439">
        <v>0</v>
      </c>
      <c r="F32" s="437">
        <v>49628.29207991</v>
      </c>
      <c r="G32" s="440">
        <v>0</v>
      </c>
      <c r="H32" s="438">
        <v>0</v>
      </c>
      <c r="I32" s="439">
        <v>0</v>
      </c>
      <c r="J32" s="437">
        <v>49628.29207991</v>
      </c>
      <c r="K32" s="193"/>
      <c r="L32" s="193"/>
      <c r="M32" s="193"/>
      <c r="N32" s="193"/>
      <c r="O32" s="193"/>
      <c r="P32" s="193"/>
      <c r="Q32" s="193"/>
      <c r="R32" s="193"/>
      <c r="S32" s="193"/>
      <c r="T32" s="193"/>
      <c r="V32" s="55"/>
      <c r="W32" s="55"/>
      <c r="X32" s="55"/>
      <c r="Y32" s="55"/>
      <c r="Z32" s="55"/>
      <c r="AA32" s="55"/>
      <c r="AB32" s="55"/>
      <c r="AC32" s="55"/>
      <c r="AD32" s="55"/>
      <c r="AE32" s="55"/>
      <c r="AF32" s="55"/>
      <c r="AG32" s="55"/>
      <c r="AH32" s="55"/>
      <c r="AI32" s="55"/>
      <c r="AJ32" s="55"/>
      <c r="AK32" s="55"/>
    </row>
    <row r="33" spans="1:37" s="33" customFormat="1" ht="13.5" customHeight="1">
      <c r="A33" s="404" t="s">
        <v>144</v>
      </c>
      <c r="B33" s="363">
        <v>25328.29207991</v>
      </c>
      <c r="C33" s="425">
        <v>0</v>
      </c>
      <c r="D33" s="426">
        <v>0</v>
      </c>
      <c r="E33" s="427">
        <v>0</v>
      </c>
      <c r="F33" s="363">
        <v>25328.29207991</v>
      </c>
      <c r="G33" s="425">
        <v>0</v>
      </c>
      <c r="H33" s="426">
        <v>0</v>
      </c>
      <c r="I33" s="427">
        <v>0</v>
      </c>
      <c r="J33" s="363">
        <v>25328.29207991</v>
      </c>
      <c r="K33" s="193"/>
      <c r="L33" s="193"/>
      <c r="M33" s="193"/>
      <c r="N33" s="193"/>
      <c r="O33" s="193"/>
      <c r="P33" s="193"/>
      <c r="Q33" s="193"/>
      <c r="R33" s="193"/>
      <c r="S33" s="193"/>
      <c r="T33" s="193"/>
      <c r="V33" s="55"/>
      <c r="W33" s="55"/>
      <c r="X33" s="55"/>
      <c r="Y33" s="55"/>
      <c r="Z33" s="55"/>
      <c r="AA33" s="55"/>
      <c r="AB33" s="55"/>
      <c r="AC33" s="55"/>
      <c r="AD33" s="55"/>
      <c r="AE33" s="55"/>
      <c r="AF33" s="55"/>
      <c r="AG33" s="55"/>
      <c r="AH33" s="55"/>
      <c r="AI33" s="55"/>
      <c r="AJ33" s="55"/>
      <c r="AK33" s="55"/>
    </row>
    <row r="34" spans="1:37" s="33" customFormat="1" ht="13.5" customHeight="1">
      <c r="A34" s="404" t="s">
        <v>145</v>
      </c>
      <c r="B34" s="363">
        <v>24300</v>
      </c>
      <c r="C34" s="425">
        <v>0</v>
      </c>
      <c r="D34" s="426">
        <v>0</v>
      </c>
      <c r="E34" s="427">
        <v>0</v>
      </c>
      <c r="F34" s="432">
        <v>24300</v>
      </c>
      <c r="G34" s="425">
        <v>0</v>
      </c>
      <c r="H34" s="426">
        <v>0</v>
      </c>
      <c r="I34" s="427">
        <v>0</v>
      </c>
      <c r="J34" s="363">
        <v>24300</v>
      </c>
      <c r="K34" s="193"/>
      <c r="L34" s="193"/>
      <c r="M34" s="193"/>
      <c r="N34" s="193"/>
      <c r="O34" s="193"/>
      <c r="P34" s="193"/>
      <c r="Q34" s="193"/>
      <c r="R34" s="193"/>
      <c r="S34" s="193"/>
      <c r="T34" s="193"/>
      <c r="V34" s="55"/>
      <c r="W34" s="55"/>
      <c r="X34" s="55"/>
      <c r="Y34" s="55"/>
      <c r="Z34" s="55"/>
      <c r="AA34" s="55"/>
      <c r="AB34" s="55"/>
      <c r="AC34" s="55"/>
      <c r="AD34" s="55"/>
      <c r="AE34" s="55"/>
      <c r="AF34" s="55"/>
      <c r="AG34" s="55"/>
      <c r="AH34" s="55"/>
      <c r="AI34" s="55"/>
      <c r="AJ34" s="55"/>
      <c r="AK34" s="55"/>
    </row>
    <row r="35" spans="1:37" ht="16.5" customHeight="1">
      <c r="A35" s="405" t="s">
        <v>146</v>
      </c>
      <c r="B35" s="363">
        <v>0</v>
      </c>
      <c r="C35" s="434">
        <v>0</v>
      </c>
      <c r="D35" s="426">
        <v>0</v>
      </c>
      <c r="E35" s="427">
        <v>0</v>
      </c>
      <c r="F35" s="374">
        <v>0</v>
      </c>
      <c r="G35" s="428">
        <v>0</v>
      </c>
      <c r="H35" s="426">
        <v>0</v>
      </c>
      <c r="I35" s="427">
        <v>0</v>
      </c>
      <c r="J35" s="363">
        <v>0</v>
      </c>
      <c r="K35" s="193"/>
      <c r="L35" s="193"/>
      <c r="M35" s="193"/>
      <c r="N35" s="193"/>
      <c r="O35" s="193"/>
      <c r="P35" s="193"/>
      <c r="Q35" s="193"/>
      <c r="R35" s="193"/>
      <c r="S35" s="193"/>
      <c r="T35" s="193"/>
      <c r="V35" s="55"/>
      <c r="W35" s="55"/>
      <c r="X35" s="55"/>
      <c r="Y35" s="55"/>
      <c r="Z35" s="55"/>
      <c r="AA35" s="55"/>
      <c r="AB35" s="55"/>
      <c r="AC35" s="55"/>
      <c r="AD35" s="55"/>
      <c r="AE35" s="55"/>
      <c r="AF35" s="55"/>
      <c r="AG35" s="55"/>
      <c r="AH35" s="55"/>
      <c r="AI35" s="55"/>
      <c r="AJ35" s="55"/>
      <c r="AK35" s="55"/>
    </row>
    <row r="36" spans="1:37" ht="24" customHeight="1">
      <c r="A36" s="368" t="s">
        <v>147</v>
      </c>
      <c r="B36" s="441">
        <v>278489.2014208599</v>
      </c>
      <c r="C36" s="441">
        <v>12386.54437938</v>
      </c>
      <c r="D36" s="442">
        <v>17496.446384619998</v>
      </c>
      <c r="E36" s="443">
        <v>46.46358778010108</v>
      </c>
      <c r="F36" s="444">
        <v>273425.7630034</v>
      </c>
      <c r="G36" s="441">
        <v>5811.439173309999</v>
      </c>
      <c r="H36" s="442">
        <v>3031.8925809699995</v>
      </c>
      <c r="I36" s="443">
        <v>-126.1128437300003</v>
      </c>
      <c r="J36" s="444">
        <v>276079.19675201003</v>
      </c>
      <c r="K36" s="193"/>
      <c r="L36" s="193"/>
      <c r="M36" s="193"/>
      <c r="N36" s="193"/>
      <c r="O36" s="193"/>
      <c r="P36" s="193"/>
      <c r="Q36" s="193"/>
      <c r="R36" s="193"/>
      <c r="S36" s="193"/>
      <c r="T36" s="193"/>
      <c r="V36" s="55"/>
      <c r="W36" s="55"/>
      <c r="X36" s="55"/>
      <c r="Y36" s="55"/>
      <c r="Z36" s="55"/>
      <c r="AA36" s="55"/>
      <c r="AB36" s="55"/>
      <c r="AC36" s="55"/>
      <c r="AD36" s="55"/>
      <c r="AE36" s="55"/>
      <c r="AF36" s="55"/>
      <c r="AG36" s="55"/>
      <c r="AH36" s="55"/>
      <c r="AI36" s="55"/>
      <c r="AJ36" s="55"/>
      <c r="AK36" s="55"/>
    </row>
    <row r="37" spans="1:37" ht="24" customHeight="1">
      <c r="A37" s="406" t="s">
        <v>148</v>
      </c>
      <c r="B37" s="415">
        <v>-478.0297860626</v>
      </c>
      <c r="C37" s="415"/>
      <c r="D37" s="416"/>
      <c r="E37" s="417"/>
      <c r="F37" s="415">
        <v>-513.88784107</v>
      </c>
      <c r="G37" s="415"/>
      <c r="H37" s="416"/>
      <c r="I37" s="417"/>
      <c r="J37" s="415">
        <v>-538.61326478</v>
      </c>
      <c r="K37" s="193"/>
      <c r="L37" s="193"/>
      <c r="M37" s="193"/>
      <c r="N37" s="193"/>
      <c r="O37" s="193"/>
      <c r="P37" s="193"/>
      <c r="Q37" s="193"/>
      <c r="R37" s="193"/>
      <c r="S37" s="193"/>
      <c r="T37" s="193"/>
      <c r="V37" s="55"/>
      <c r="W37" s="55"/>
      <c r="X37" s="55"/>
      <c r="Y37" s="55"/>
      <c r="Z37" s="55"/>
      <c r="AA37" s="55"/>
      <c r="AB37" s="55"/>
      <c r="AC37" s="55"/>
      <c r="AD37" s="55"/>
      <c r="AE37" s="55"/>
      <c r="AF37" s="55"/>
      <c r="AG37" s="55"/>
      <c r="AH37" s="55"/>
      <c r="AI37" s="55"/>
      <c r="AJ37" s="55"/>
      <c r="AK37" s="55"/>
    </row>
    <row r="38" spans="1:37" ht="24">
      <c r="A38" s="369" t="s">
        <v>149</v>
      </c>
      <c r="B38" s="418">
        <v>278011.17163479736</v>
      </c>
      <c r="C38" s="419"/>
      <c r="D38" s="420"/>
      <c r="E38" s="421"/>
      <c r="F38" s="418">
        <v>272911.87516233</v>
      </c>
      <c r="G38" s="419"/>
      <c r="H38" s="420"/>
      <c r="I38" s="421"/>
      <c r="J38" s="418">
        <v>275540.58348723</v>
      </c>
      <c r="K38" s="193"/>
      <c r="L38" s="193"/>
      <c r="M38" s="193"/>
      <c r="N38" s="193"/>
      <c r="O38" s="193"/>
      <c r="P38" s="193"/>
      <c r="Q38" s="193"/>
      <c r="R38" s="193"/>
      <c r="S38" s="193"/>
      <c r="T38" s="193"/>
      <c r="V38" s="55"/>
      <c r="W38" s="55"/>
      <c r="X38" s="55"/>
      <c r="Y38" s="55"/>
      <c r="Z38" s="55"/>
      <c r="AA38" s="55"/>
      <c r="AB38" s="55"/>
      <c r="AC38" s="55"/>
      <c r="AD38" s="55"/>
      <c r="AE38" s="55"/>
      <c r="AF38" s="55"/>
      <c r="AG38" s="55"/>
      <c r="AH38" s="55"/>
      <c r="AI38" s="55"/>
      <c r="AJ38" s="55"/>
      <c r="AK38" s="55"/>
    </row>
    <row r="39" spans="1:30" ht="24">
      <c r="A39" s="370" t="s">
        <v>150</v>
      </c>
      <c r="B39" s="371">
        <v>0</v>
      </c>
      <c r="C39" s="446"/>
      <c r="D39" s="407"/>
      <c r="E39" s="409">
        <v>0</v>
      </c>
      <c r="F39" s="408">
        <v>0</v>
      </c>
      <c r="G39" s="446">
        <v>87</v>
      </c>
      <c r="H39" s="407">
        <v>50</v>
      </c>
      <c r="I39" s="409">
        <v>0</v>
      </c>
      <c r="J39" s="408">
        <v>37</v>
      </c>
      <c r="K39" s="193"/>
      <c r="L39" s="193"/>
      <c r="M39" s="193"/>
      <c r="N39" s="193"/>
      <c r="O39" s="193"/>
      <c r="P39" s="193"/>
      <c r="Q39" s="193"/>
      <c r="R39" s="193"/>
      <c r="S39" s="193"/>
      <c r="T39" s="193"/>
      <c r="V39" s="55"/>
      <c r="W39" s="55"/>
      <c r="X39" s="55"/>
      <c r="Y39" s="55"/>
      <c r="Z39" s="55"/>
      <c r="AA39" s="55"/>
      <c r="AB39" s="55"/>
      <c r="AC39" s="55"/>
      <c r="AD39" s="55"/>
    </row>
    <row r="40" spans="1:30" ht="29.25" customHeight="1" thickBot="1">
      <c r="A40" s="372" t="s">
        <v>151</v>
      </c>
      <c r="B40" s="410">
        <v>0</v>
      </c>
      <c r="C40" s="412">
        <v>0</v>
      </c>
      <c r="D40" s="413">
        <v>0</v>
      </c>
      <c r="E40" s="414">
        <v>0</v>
      </c>
      <c r="F40" s="411">
        <v>0</v>
      </c>
      <c r="G40" s="412">
        <v>0</v>
      </c>
      <c r="H40" s="413">
        <v>0</v>
      </c>
      <c r="I40" s="414">
        <v>0</v>
      </c>
      <c r="J40" s="411">
        <v>0</v>
      </c>
      <c r="K40" s="193"/>
      <c r="L40" s="193"/>
      <c r="M40" s="193"/>
      <c r="N40" s="193"/>
      <c r="O40" s="193"/>
      <c r="P40" s="193"/>
      <c r="Q40" s="193"/>
      <c r="R40" s="193"/>
      <c r="S40" s="193"/>
      <c r="T40" s="193"/>
      <c r="V40" s="55"/>
      <c r="W40" s="55"/>
      <c r="X40" s="55"/>
      <c r="Y40" s="55"/>
      <c r="Z40" s="55"/>
      <c r="AA40" s="55"/>
      <c r="AB40" s="55"/>
      <c r="AC40" s="55"/>
      <c r="AD40" s="55"/>
    </row>
    <row r="41" spans="1:30" ht="257.25" customHeight="1">
      <c r="A41" s="473" t="s">
        <v>121</v>
      </c>
      <c r="B41" s="473"/>
      <c r="C41" s="473"/>
      <c r="D41" s="473"/>
      <c r="E41" s="473"/>
      <c r="F41" s="473"/>
      <c r="G41" s="473"/>
      <c r="H41" s="473"/>
      <c r="I41" s="473"/>
      <c r="J41" s="473"/>
      <c r="K41" s="193"/>
      <c r="V41" s="55">
        <f aca="true" t="shared" si="0" ref="V41:AD41">+B41-L41</f>
        <v>0</v>
      </c>
      <c r="W41" s="55">
        <f t="shared" si="0"/>
        <v>0</v>
      </c>
      <c r="X41" s="55">
        <f t="shared" si="0"/>
        <v>0</v>
      </c>
      <c r="Y41" s="55">
        <f t="shared" si="0"/>
        <v>0</v>
      </c>
      <c r="Z41" s="55">
        <f t="shared" si="0"/>
        <v>0</v>
      </c>
      <c r="AA41" s="55">
        <f t="shared" si="0"/>
        <v>0</v>
      </c>
      <c r="AB41" s="55">
        <f t="shared" si="0"/>
        <v>0</v>
      </c>
      <c r="AC41" s="55">
        <f t="shared" si="0"/>
        <v>0</v>
      </c>
      <c r="AD41" s="55">
        <f t="shared" si="0"/>
        <v>0</v>
      </c>
    </row>
    <row r="42" spans="1:11" ht="11.25" customHeight="1">
      <c r="A42" s="373"/>
      <c r="B42" s="373"/>
      <c r="C42" s="373"/>
      <c r="D42" s="373"/>
      <c r="E42" s="373"/>
      <c r="F42" s="373"/>
      <c r="G42" s="373"/>
      <c r="H42" s="373"/>
      <c r="I42" s="373"/>
      <c r="J42" s="373"/>
      <c r="K42" s="195"/>
    </row>
    <row r="43" spans="1:11" ht="12.75" customHeight="1">
      <c r="A43" s="373"/>
      <c r="B43" s="373"/>
      <c r="C43" s="373"/>
      <c r="D43" s="373"/>
      <c r="E43" s="373"/>
      <c r="F43" s="373"/>
      <c r="G43" s="373"/>
      <c r="H43" s="373"/>
      <c r="I43" s="373"/>
      <c r="J43" s="373"/>
      <c r="K43" s="195"/>
    </row>
  </sheetData>
  <sheetProtection/>
  <mergeCells count="7">
    <mergeCell ref="A41:J41"/>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CI49"/>
  <sheetViews>
    <sheetView showGridLines="0" zoomScale="90" zoomScaleNormal="90" zoomScalePageLayoutView="0" workbookViewId="0" topLeftCell="A1">
      <pane xSplit="1" ySplit="5" topLeftCell="CA22" activePane="bottomRight" state="frozen"/>
      <selection pane="topLeft" activeCell="A1" sqref="A1"/>
      <selection pane="topRight" activeCell="B1" sqref="B1"/>
      <selection pane="bottomLeft" activeCell="A6" sqref="A6"/>
      <selection pane="bottomRight" activeCell="CI37" sqref="CI37"/>
    </sheetView>
  </sheetViews>
  <sheetFormatPr defaultColWidth="9.33203125" defaultRowHeight="11.25"/>
  <cols>
    <col min="1" max="1" width="61.66015625" style="331" bestFit="1" customWidth="1"/>
    <col min="2" max="25" width="13.5" style="331" customWidth="1"/>
    <col min="26" max="62" width="13.5" style="308" customWidth="1"/>
    <col min="63" max="65" width="13.33203125" style="308" customWidth="1"/>
    <col min="66" max="66" width="13.83203125" style="308" customWidth="1"/>
    <col min="67" max="69" width="14" style="308" customWidth="1"/>
    <col min="70" max="77" width="12.5" style="308" customWidth="1"/>
    <col min="78" max="80" width="12.83203125" style="308" customWidth="1"/>
    <col min="81" max="81" width="13.83203125" style="308" customWidth="1"/>
    <col min="82" max="82" width="14.16015625" style="308" customWidth="1"/>
    <col min="83" max="83" width="14" style="308" customWidth="1"/>
    <col min="84" max="84" width="13.33203125" style="308" customWidth="1"/>
    <col min="85" max="85" width="11.66015625" style="308" customWidth="1"/>
    <col min="86" max="86" width="12.5" style="308" customWidth="1"/>
    <col min="87" max="87" width="13" style="308" customWidth="1"/>
    <col min="88" max="16384" width="9.33203125" style="308" customWidth="1"/>
  </cols>
  <sheetData>
    <row r="1" spans="1:14" s="3" customFormat="1" ht="22.5" customHeight="1">
      <c r="A1" s="346" t="s">
        <v>108</v>
      </c>
      <c r="B1" s="347"/>
      <c r="C1" s="347"/>
      <c r="D1" s="347"/>
      <c r="E1" s="347"/>
      <c r="F1" s="348"/>
      <c r="G1" s="349"/>
      <c r="H1" s="495"/>
      <c r="I1" s="495"/>
      <c r="J1" s="495"/>
      <c r="K1" s="189"/>
      <c r="M1" s="196"/>
      <c r="N1" s="196"/>
    </row>
    <row r="2" spans="1:25" s="310" customFormat="1" ht="24" customHeight="1" thickBot="1">
      <c r="A2" s="309"/>
      <c r="B2" s="309"/>
      <c r="C2" s="309"/>
      <c r="D2" s="309"/>
      <c r="E2" s="309"/>
      <c r="F2" s="309"/>
      <c r="G2" s="309"/>
      <c r="H2" s="309"/>
      <c r="I2" s="309"/>
      <c r="J2" s="309"/>
      <c r="K2" s="309"/>
      <c r="L2" s="309"/>
      <c r="M2" s="309"/>
      <c r="N2" s="309"/>
      <c r="O2" s="309"/>
      <c r="P2" s="309"/>
      <c r="Q2" s="309"/>
      <c r="R2" s="309"/>
      <c r="S2" s="309"/>
      <c r="T2" s="309"/>
      <c r="U2" s="309"/>
      <c r="V2" s="309"/>
      <c r="W2" s="309"/>
      <c r="X2" s="309"/>
      <c r="Y2" s="309"/>
    </row>
    <row r="3" spans="1:87" ht="13.5" customHeight="1">
      <c r="A3" s="311"/>
      <c r="B3" s="490" t="s">
        <v>105</v>
      </c>
      <c r="C3" s="490" t="s">
        <v>105</v>
      </c>
      <c r="D3" s="490" t="s">
        <v>105</v>
      </c>
      <c r="E3" s="490" t="s">
        <v>105</v>
      </c>
      <c r="F3" s="490" t="s">
        <v>105</v>
      </c>
      <c r="G3" s="490" t="s">
        <v>105</v>
      </c>
      <c r="H3" s="490" t="s">
        <v>105</v>
      </c>
      <c r="I3" s="490" t="s">
        <v>105</v>
      </c>
      <c r="J3" s="490" t="s">
        <v>105</v>
      </c>
      <c r="K3" s="490" t="s">
        <v>105</v>
      </c>
      <c r="L3" s="490" t="s">
        <v>105</v>
      </c>
      <c r="M3" s="490" t="s">
        <v>105</v>
      </c>
      <c r="N3" s="490" t="s">
        <v>105</v>
      </c>
      <c r="O3" s="490" t="s">
        <v>105</v>
      </c>
      <c r="P3" s="490" t="s">
        <v>105</v>
      </c>
      <c r="Q3" s="490" t="s">
        <v>105</v>
      </c>
      <c r="R3" s="490" t="s">
        <v>105</v>
      </c>
      <c r="S3" s="490" t="s">
        <v>105</v>
      </c>
      <c r="T3" s="490" t="s">
        <v>105</v>
      </c>
      <c r="U3" s="490" t="s">
        <v>105</v>
      </c>
      <c r="V3" s="490" t="s">
        <v>105</v>
      </c>
      <c r="W3" s="490" t="s">
        <v>105</v>
      </c>
      <c r="X3" s="490" t="s">
        <v>105</v>
      </c>
      <c r="Y3" s="490" t="s">
        <v>105</v>
      </c>
      <c r="Z3" s="490" t="s">
        <v>105</v>
      </c>
      <c r="AA3" s="490" t="s">
        <v>105</v>
      </c>
      <c r="AB3" s="490" t="s">
        <v>105</v>
      </c>
      <c r="AC3" s="490" t="s">
        <v>105</v>
      </c>
      <c r="AD3" s="490" t="s">
        <v>105</v>
      </c>
      <c r="AE3" s="490" t="s">
        <v>105</v>
      </c>
      <c r="AF3" s="490" t="s">
        <v>105</v>
      </c>
      <c r="AG3" s="490" t="s">
        <v>105</v>
      </c>
      <c r="AH3" s="490" t="s">
        <v>105</v>
      </c>
      <c r="AI3" s="490" t="s">
        <v>105</v>
      </c>
      <c r="AJ3" s="490" t="s">
        <v>105</v>
      </c>
      <c r="AK3" s="490" t="s">
        <v>105</v>
      </c>
      <c r="AL3" s="490" t="s">
        <v>105</v>
      </c>
      <c r="AM3" s="490" t="s">
        <v>105</v>
      </c>
      <c r="AN3" s="490" t="s">
        <v>105</v>
      </c>
      <c r="AO3" s="490" t="s">
        <v>105</v>
      </c>
      <c r="AP3" s="490" t="s">
        <v>105</v>
      </c>
      <c r="AQ3" s="490" t="s">
        <v>105</v>
      </c>
      <c r="AR3" s="490" t="s">
        <v>105</v>
      </c>
      <c r="AS3" s="490" t="s">
        <v>105</v>
      </c>
      <c r="AT3" s="490" t="s">
        <v>105</v>
      </c>
      <c r="AU3" s="490" t="s">
        <v>105</v>
      </c>
      <c r="AV3" s="490" t="s">
        <v>105</v>
      </c>
      <c r="AW3" s="490" t="s">
        <v>105</v>
      </c>
      <c r="AX3" s="490" t="s">
        <v>105</v>
      </c>
      <c r="AY3" s="490" t="s">
        <v>105</v>
      </c>
      <c r="AZ3" s="490" t="s">
        <v>105</v>
      </c>
      <c r="BA3" s="490" t="s">
        <v>104</v>
      </c>
      <c r="BB3" s="490" t="s">
        <v>104</v>
      </c>
      <c r="BC3" s="492" t="s">
        <v>104</v>
      </c>
      <c r="BD3" s="487" t="s">
        <v>106</v>
      </c>
      <c r="BE3" s="493" t="s">
        <v>106</v>
      </c>
      <c r="BF3" s="493" t="s">
        <v>106</v>
      </c>
      <c r="BG3" s="493" t="s">
        <v>106</v>
      </c>
      <c r="BH3" s="487" t="s">
        <v>106</v>
      </c>
      <c r="BI3" s="487" t="s">
        <v>106</v>
      </c>
      <c r="BJ3" s="487" t="s">
        <v>102</v>
      </c>
      <c r="BK3" s="475" t="s">
        <v>104</v>
      </c>
      <c r="BL3" s="475" t="s">
        <v>104</v>
      </c>
      <c r="BM3" s="475" t="s">
        <v>104</v>
      </c>
      <c r="BN3" s="475" t="s">
        <v>106</v>
      </c>
      <c r="BO3" s="475" t="s">
        <v>104</v>
      </c>
      <c r="BP3" s="475" t="s">
        <v>104</v>
      </c>
      <c r="BQ3" s="475" t="s">
        <v>104</v>
      </c>
      <c r="BR3" s="475" t="s">
        <v>104</v>
      </c>
      <c r="BS3" s="475" t="s">
        <v>106</v>
      </c>
      <c r="BT3" s="484" t="s">
        <v>104</v>
      </c>
      <c r="BU3" s="484" t="s">
        <v>104</v>
      </c>
      <c r="BV3" s="484" t="s">
        <v>120</v>
      </c>
      <c r="BW3" s="484" t="s">
        <v>120</v>
      </c>
      <c r="BX3" s="484" t="s">
        <v>104</v>
      </c>
      <c r="BY3" s="484" t="s">
        <v>104</v>
      </c>
      <c r="BZ3" s="484" t="s">
        <v>104</v>
      </c>
      <c r="CA3" s="484" t="s">
        <v>104</v>
      </c>
      <c r="CB3" s="484" t="s">
        <v>104</v>
      </c>
      <c r="CC3" s="484" t="s">
        <v>104</v>
      </c>
      <c r="CD3" s="484" t="s">
        <v>104</v>
      </c>
      <c r="CE3" s="484" t="s">
        <v>104</v>
      </c>
      <c r="CF3" s="484" t="s">
        <v>104</v>
      </c>
      <c r="CG3" s="484" t="s">
        <v>104</v>
      </c>
      <c r="CH3" s="484" t="s">
        <v>104</v>
      </c>
      <c r="CI3" s="484" t="s">
        <v>104</v>
      </c>
    </row>
    <row r="4" spans="1:87" ht="12">
      <c r="A4" s="307"/>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88"/>
      <c r="BD4" s="488"/>
      <c r="BE4" s="494"/>
      <c r="BF4" s="494"/>
      <c r="BG4" s="494"/>
      <c r="BH4" s="488"/>
      <c r="BI4" s="488"/>
      <c r="BJ4" s="488"/>
      <c r="BK4" s="486"/>
      <c r="BL4" s="486"/>
      <c r="BM4" s="489"/>
      <c r="BN4" s="486"/>
      <c r="BO4" s="486"/>
      <c r="BP4" s="486"/>
      <c r="BQ4" s="486"/>
      <c r="BR4" s="486"/>
      <c r="BS4" s="486"/>
      <c r="BT4" s="485"/>
      <c r="BU4" s="485"/>
      <c r="BV4" s="485"/>
      <c r="BW4" s="485"/>
      <c r="BX4" s="485"/>
      <c r="BY4" s="485"/>
      <c r="BZ4" s="485"/>
      <c r="CA4" s="485"/>
      <c r="CB4" s="485"/>
      <c r="CC4" s="485"/>
      <c r="CD4" s="485"/>
      <c r="CE4" s="485"/>
      <c r="CF4" s="485"/>
      <c r="CG4" s="485"/>
      <c r="CH4" s="485"/>
      <c r="CI4" s="485"/>
    </row>
    <row r="5" spans="1:87" ht="13.5" customHeight="1">
      <c r="A5" s="312"/>
      <c r="B5" s="334">
        <v>36891</v>
      </c>
      <c r="C5" s="334">
        <v>36981</v>
      </c>
      <c r="D5" s="334">
        <v>37072</v>
      </c>
      <c r="E5" s="334">
        <v>37164</v>
      </c>
      <c r="F5" s="334">
        <v>37256</v>
      </c>
      <c r="G5" s="334">
        <v>37346</v>
      </c>
      <c r="H5" s="334">
        <v>37437</v>
      </c>
      <c r="I5" s="334">
        <v>37529</v>
      </c>
      <c r="J5" s="334">
        <v>37621</v>
      </c>
      <c r="K5" s="334">
        <v>37711</v>
      </c>
      <c r="L5" s="334">
        <v>37802</v>
      </c>
      <c r="M5" s="334">
        <v>37894</v>
      </c>
      <c r="N5" s="334">
        <v>37986</v>
      </c>
      <c r="O5" s="334">
        <v>38077</v>
      </c>
      <c r="P5" s="334">
        <v>38168</v>
      </c>
      <c r="Q5" s="334">
        <v>38260</v>
      </c>
      <c r="R5" s="334">
        <v>38352</v>
      </c>
      <c r="S5" s="334">
        <v>38442</v>
      </c>
      <c r="T5" s="334">
        <v>38533</v>
      </c>
      <c r="U5" s="334">
        <v>38625</v>
      </c>
      <c r="V5" s="334">
        <v>38717</v>
      </c>
      <c r="W5" s="334">
        <v>38807</v>
      </c>
      <c r="X5" s="334">
        <v>38898</v>
      </c>
      <c r="Y5" s="334">
        <v>38990</v>
      </c>
      <c r="Z5" s="334">
        <v>39082</v>
      </c>
      <c r="AA5" s="334">
        <v>39172</v>
      </c>
      <c r="AB5" s="334">
        <v>39263</v>
      </c>
      <c r="AC5" s="334">
        <v>39355</v>
      </c>
      <c r="AD5" s="334">
        <v>39447</v>
      </c>
      <c r="AE5" s="334">
        <v>39538</v>
      </c>
      <c r="AF5" s="334">
        <v>39629</v>
      </c>
      <c r="AG5" s="334">
        <v>39721</v>
      </c>
      <c r="AH5" s="334">
        <v>39813</v>
      </c>
      <c r="AI5" s="334">
        <v>39903</v>
      </c>
      <c r="AJ5" s="334">
        <v>39994</v>
      </c>
      <c r="AK5" s="334">
        <v>40086</v>
      </c>
      <c r="AL5" s="334">
        <v>40178</v>
      </c>
      <c r="AM5" s="334">
        <v>40268</v>
      </c>
      <c r="AN5" s="334">
        <v>40359</v>
      </c>
      <c r="AO5" s="334">
        <v>40451</v>
      </c>
      <c r="AP5" s="334">
        <v>40543</v>
      </c>
      <c r="AQ5" s="334">
        <v>40633</v>
      </c>
      <c r="AR5" s="334">
        <v>40724</v>
      </c>
      <c r="AS5" s="334">
        <v>40816</v>
      </c>
      <c r="AT5" s="334">
        <v>40908</v>
      </c>
      <c r="AU5" s="334">
        <v>40999</v>
      </c>
      <c r="AV5" s="334">
        <v>41090</v>
      </c>
      <c r="AW5" s="334">
        <v>41182</v>
      </c>
      <c r="AX5" s="334">
        <v>41274</v>
      </c>
      <c r="AY5" s="334">
        <v>41364</v>
      </c>
      <c r="AZ5" s="334">
        <v>41455</v>
      </c>
      <c r="BA5" s="334">
        <v>41547</v>
      </c>
      <c r="BB5" s="334">
        <v>41639</v>
      </c>
      <c r="BC5" s="335">
        <v>41729</v>
      </c>
      <c r="BD5" s="336">
        <v>41820</v>
      </c>
      <c r="BE5" s="337">
        <v>41912</v>
      </c>
      <c r="BF5" s="336">
        <v>42004</v>
      </c>
      <c r="BG5" s="336">
        <v>42094</v>
      </c>
      <c r="BH5" s="336">
        <v>42185</v>
      </c>
      <c r="BI5" s="336">
        <v>42277</v>
      </c>
      <c r="BJ5" s="350" t="s">
        <v>109</v>
      </c>
      <c r="BK5" s="336">
        <v>42460</v>
      </c>
      <c r="BL5" s="336">
        <v>42551</v>
      </c>
      <c r="BM5" s="336">
        <v>42643</v>
      </c>
      <c r="BN5" s="336">
        <v>42735</v>
      </c>
      <c r="BO5" s="336">
        <v>42825</v>
      </c>
      <c r="BP5" s="336">
        <v>42916</v>
      </c>
      <c r="BQ5" s="336">
        <v>43008</v>
      </c>
      <c r="BR5" s="336">
        <v>43100</v>
      </c>
      <c r="BS5" s="336">
        <v>43190</v>
      </c>
      <c r="BT5" s="336">
        <v>43281</v>
      </c>
      <c r="BU5" s="336" t="s">
        <v>119</v>
      </c>
      <c r="BV5" s="336">
        <v>43465</v>
      </c>
      <c r="BW5" s="336">
        <v>43555</v>
      </c>
      <c r="BX5" s="336">
        <v>43646</v>
      </c>
      <c r="BY5" s="336">
        <v>43738</v>
      </c>
      <c r="BZ5" s="336" t="s">
        <v>122</v>
      </c>
      <c r="CA5" s="336" t="s">
        <v>123</v>
      </c>
      <c r="CB5" s="336" t="s">
        <v>124</v>
      </c>
      <c r="CC5" s="336" t="s">
        <v>125</v>
      </c>
      <c r="CD5" s="336">
        <v>44196</v>
      </c>
      <c r="CE5" s="336" t="s">
        <v>152</v>
      </c>
      <c r="CF5" s="336" t="s">
        <v>153</v>
      </c>
      <c r="CG5" s="336" t="s">
        <v>155</v>
      </c>
      <c r="CH5" s="336" t="s">
        <v>156</v>
      </c>
      <c r="CI5" s="336" t="s">
        <v>159</v>
      </c>
    </row>
    <row r="6" spans="1:87" ht="25.5" customHeight="1">
      <c r="A6" s="397" t="s">
        <v>129</v>
      </c>
      <c r="B6" s="313">
        <v>62239.12763053999</v>
      </c>
      <c r="C6" s="313">
        <v>62297.517402319994</v>
      </c>
      <c r="D6" s="313">
        <v>64130.281199249985</v>
      </c>
      <c r="E6" s="313">
        <v>65292.59119186999</v>
      </c>
      <c r="F6" s="313">
        <v>67532.83908622</v>
      </c>
      <c r="G6" s="313">
        <v>69604.06709872001</v>
      </c>
      <c r="H6" s="313">
        <v>71919.96866637</v>
      </c>
      <c r="I6" s="313">
        <v>74254.99420295001</v>
      </c>
      <c r="J6" s="313">
        <v>76810.33896844999</v>
      </c>
      <c r="K6" s="313">
        <v>79286.56648134999</v>
      </c>
      <c r="L6" s="313">
        <v>78421.31098665005</v>
      </c>
      <c r="M6" s="313">
        <v>80357.98850174004</v>
      </c>
      <c r="N6" s="313">
        <v>82208.10813914001</v>
      </c>
      <c r="O6" s="313">
        <v>82834.68906937001</v>
      </c>
      <c r="P6" s="313">
        <v>86090.07219782002</v>
      </c>
      <c r="Q6" s="313">
        <v>88114.12956153003</v>
      </c>
      <c r="R6" s="313">
        <v>90368.11934506</v>
      </c>
      <c r="S6" s="313">
        <v>92383.14941849002</v>
      </c>
      <c r="T6" s="313">
        <v>94958.74057518001</v>
      </c>
      <c r="U6" s="313">
        <v>99613.54838102999</v>
      </c>
      <c r="V6" s="313">
        <v>101386.30639025</v>
      </c>
      <c r="W6" s="313">
        <v>102532.33739629998</v>
      </c>
      <c r="X6" s="313">
        <v>105938.69618124998</v>
      </c>
      <c r="Y6" s="313">
        <v>106107.05215527001</v>
      </c>
      <c r="Z6" s="313">
        <v>108202</v>
      </c>
      <c r="AA6" s="313">
        <v>107832.56271082998</v>
      </c>
      <c r="AB6" s="313">
        <v>109621.73159674</v>
      </c>
      <c r="AC6" s="313">
        <v>110430.57862528</v>
      </c>
      <c r="AD6" s="313">
        <v>112538.67316820999</v>
      </c>
      <c r="AE6" s="313">
        <v>111258.85062664999</v>
      </c>
      <c r="AF6" s="313">
        <v>114808.03453747998</v>
      </c>
      <c r="AG6" s="313">
        <v>115564.76647197</v>
      </c>
      <c r="AH6" s="313">
        <v>117540.16746918998</v>
      </c>
      <c r="AI6" s="313">
        <v>121615.05838748997</v>
      </c>
      <c r="AJ6" s="313">
        <v>129704.41096003997</v>
      </c>
      <c r="AK6" s="313">
        <v>127485.72193347996</v>
      </c>
      <c r="AL6" s="313">
        <v>130700.07796565</v>
      </c>
      <c r="AM6" s="313">
        <v>133609.25039383993</v>
      </c>
      <c r="AN6" s="313">
        <v>140245.10731686009</v>
      </c>
      <c r="AO6" s="313">
        <v>145130.91114998003</v>
      </c>
      <c r="AP6" s="313">
        <v>149435.58222373005</v>
      </c>
      <c r="AQ6" s="313">
        <v>150443.01431856997</v>
      </c>
      <c r="AR6" s="313">
        <v>150639.51168049997</v>
      </c>
      <c r="AS6" s="313">
        <v>144988.83189257004</v>
      </c>
      <c r="AT6" s="313">
        <v>136922.32474295003</v>
      </c>
      <c r="AU6" s="313">
        <v>138374.29836006</v>
      </c>
      <c r="AV6" s="313">
        <v>129855.4167795601</v>
      </c>
      <c r="AW6" s="313">
        <v>128808.80782749008</v>
      </c>
      <c r="AX6" s="313">
        <v>129866.19512484009</v>
      </c>
      <c r="AY6" s="313">
        <v>133277.93529217</v>
      </c>
      <c r="AZ6" s="313">
        <v>137972.7341618501</v>
      </c>
      <c r="BA6" s="313">
        <v>135440.63710710008</v>
      </c>
      <c r="BB6" s="313">
        <v>130734.82072607</v>
      </c>
      <c r="BC6" s="313">
        <v>136225.34310094005</v>
      </c>
      <c r="BD6" s="313">
        <v>134439.3076366601</v>
      </c>
      <c r="BE6" s="314">
        <v>137014.14726881005</v>
      </c>
      <c r="BF6" s="314">
        <v>133288.81938705008</v>
      </c>
      <c r="BG6" s="314">
        <v>141890.67665878005</v>
      </c>
      <c r="BH6" s="313">
        <v>144147.26646080008</v>
      </c>
      <c r="BI6" s="313">
        <v>149313.14261533009</v>
      </c>
      <c r="BJ6" s="313">
        <v>149525.53028089012</v>
      </c>
      <c r="BK6" s="360">
        <v>153210.61969839007</v>
      </c>
      <c r="BL6" s="360">
        <v>160349.17673355012</v>
      </c>
      <c r="BM6" s="360">
        <v>165755.54743665006</v>
      </c>
      <c r="BN6" s="360">
        <v>163963.3306785601</v>
      </c>
      <c r="BO6" s="360">
        <v>169533.56541550008</v>
      </c>
      <c r="BP6" s="360">
        <v>175985.27618902005</v>
      </c>
      <c r="BQ6" s="360">
        <v>179513.24811420008</v>
      </c>
      <c r="BR6" s="360">
        <v>177368.1725216201</v>
      </c>
      <c r="BS6" s="360">
        <v>181146.01736408006</v>
      </c>
      <c r="BT6" s="379">
        <v>183425.65627252005</v>
      </c>
      <c r="BU6" s="379">
        <v>184820.88041765004</v>
      </c>
      <c r="BV6" s="379">
        <v>189913.5840821901</v>
      </c>
      <c r="BW6" s="379">
        <v>194075.7338830201</v>
      </c>
      <c r="BX6" s="379">
        <v>190697.2403893401</v>
      </c>
      <c r="BY6" s="379">
        <v>190717.16684275013</v>
      </c>
      <c r="BZ6" s="379">
        <v>197122.61076991016</v>
      </c>
      <c r="CA6" s="379">
        <v>199438.61043633</v>
      </c>
      <c r="CB6" s="379">
        <v>201199.65349111002</v>
      </c>
      <c r="CC6" s="379">
        <v>209189.05258984002</v>
      </c>
      <c r="CD6" s="379">
        <v>211771.48104160003</v>
      </c>
      <c r="CE6" s="379">
        <v>217639.52432346</v>
      </c>
      <c r="CF6" s="379">
        <v>216755.18635658998</v>
      </c>
      <c r="CG6" s="379">
        <v>211925.02722001003</v>
      </c>
      <c r="CH6" s="379">
        <v>220116.03424608993</v>
      </c>
      <c r="CI6" s="379">
        <v>217121.59644155996</v>
      </c>
    </row>
    <row r="7" spans="1:87" s="317" customFormat="1" ht="14.25" customHeight="1">
      <c r="A7" s="398" t="s">
        <v>130</v>
      </c>
      <c r="B7" s="315">
        <v>46270.531524809994</v>
      </c>
      <c r="C7" s="315">
        <v>45896.61284756</v>
      </c>
      <c r="D7" s="315">
        <v>47669.1278615</v>
      </c>
      <c r="E7" s="315">
        <v>48771.02942544</v>
      </c>
      <c r="F7" s="315">
        <v>50518.58840652</v>
      </c>
      <c r="G7" s="315">
        <v>52319.336015220004</v>
      </c>
      <c r="H7" s="315">
        <v>54342.0464366</v>
      </c>
      <c r="I7" s="315">
        <v>56479.77081154001</v>
      </c>
      <c r="J7" s="315">
        <v>57923.828788390005</v>
      </c>
      <c r="K7" s="315">
        <v>60203.46812877001</v>
      </c>
      <c r="L7" s="315">
        <v>59256.33245324999</v>
      </c>
      <c r="M7" s="315">
        <v>61044.90094213999</v>
      </c>
      <c r="N7" s="315">
        <v>63213.03990377</v>
      </c>
      <c r="O7" s="315">
        <v>63494.21317458</v>
      </c>
      <c r="P7" s="315">
        <v>66920.6516859</v>
      </c>
      <c r="Q7" s="315">
        <v>67512.22086316001</v>
      </c>
      <c r="R7" s="315">
        <v>69795.16628758</v>
      </c>
      <c r="S7" s="315">
        <v>71639.74927103</v>
      </c>
      <c r="T7" s="315">
        <v>75501.47129829002</v>
      </c>
      <c r="U7" s="315">
        <v>79794.06374382</v>
      </c>
      <c r="V7" s="315">
        <v>81566.60007432</v>
      </c>
      <c r="W7" s="315">
        <v>82197.33181938</v>
      </c>
      <c r="X7" s="315">
        <v>85384.95591377</v>
      </c>
      <c r="Y7" s="315">
        <v>85310.39858753</v>
      </c>
      <c r="Z7" s="315">
        <v>85916</v>
      </c>
      <c r="AA7" s="315">
        <v>84052.21704551001</v>
      </c>
      <c r="AB7" s="315">
        <v>87749.46021924</v>
      </c>
      <c r="AC7" s="315">
        <v>86261.00995025999</v>
      </c>
      <c r="AD7" s="315">
        <v>87892.89017791998</v>
      </c>
      <c r="AE7" s="315">
        <v>88236.85052516998</v>
      </c>
      <c r="AF7" s="315">
        <v>91808.70951468998</v>
      </c>
      <c r="AG7" s="315">
        <v>91949.46888233999</v>
      </c>
      <c r="AH7" s="315">
        <v>95968.59815995998</v>
      </c>
      <c r="AI7" s="315">
        <v>99703.12970143998</v>
      </c>
      <c r="AJ7" s="315">
        <v>107446.25766022997</v>
      </c>
      <c r="AK7" s="315">
        <v>105054.16572386998</v>
      </c>
      <c r="AL7" s="315">
        <v>109962.62133675997</v>
      </c>
      <c r="AM7" s="315">
        <v>112187.64967091996</v>
      </c>
      <c r="AN7" s="315">
        <v>115594.90083446997</v>
      </c>
      <c r="AO7" s="315">
        <v>122015.42593587996</v>
      </c>
      <c r="AP7" s="315">
        <v>127015.18554646999</v>
      </c>
      <c r="AQ7" s="315">
        <v>129038.32511995996</v>
      </c>
      <c r="AR7" s="315">
        <v>127678.83133177996</v>
      </c>
      <c r="AS7" s="315">
        <v>122945.20991964996</v>
      </c>
      <c r="AT7" s="315">
        <v>119564.29382509997</v>
      </c>
      <c r="AU7" s="315">
        <v>119926.50586913</v>
      </c>
      <c r="AV7" s="315">
        <v>111996.84319497999</v>
      </c>
      <c r="AW7" s="315">
        <v>112054.01818688998</v>
      </c>
      <c r="AX7" s="315">
        <v>113641.30010548</v>
      </c>
      <c r="AY7" s="315">
        <v>116270.12350280995</v>
      </c>
      <c r="AZ7" s="315">
        <v>120458.13223012998</v>
      </c>
      <c r="BA7" s="315">
        <v>116587.51239422997</v>
      </c>
      <c r="BB7" s="315">
        <v>113343.24965430997</v>
      </c>
      <c r="BC7" s="315">
        <v>117254.44861199996</v>
      </c>
      <c r="BD7" s="315">
        <v>113489.93413896997</v>
      </c>
      <c r="BE7" s="316">
        <v>113088.57150964998</v>
      </c>
      <c r="BF7" s="316">
        <v>109956.99948088998</v>
      </c>
      <c r="BG7" s="316">
        <v>115822.23063334997</v>
      </c>
      <c r="BH7" s="315">
        <v>116776.03336395997</v>
      </c>
      <c r="BI7" s="315">
        <v>121752.98547137997</v>
      </c>
      <c r="BJ7" s="315">
        <v>119878.66567990999</v>
      </c>
      <c r="BK7" s="361">
        <v>123196.48903002999</v>
      </c>
      <c r="BL7" s="361">
        <v>129047.31602568997</v>
      </c>
      <c r="BM7" s="361">
        <v>132971.23027280997</v>
      </c>
      <c r="BN7" s="363">
        <v>131257.88918393</v>
      </c>
      <c r="BO7" s="363">
        <v>135350.25382339998</v>
      </c>
      <c r="BP7" s="363">
        <v>142051.10482298007</v>
      </c>
      <c r="BQ7" s="363">
        <v>143107.47641563005</v>
      </c>
      <c r="BR7" s="363">
        <v>141672.6969037201</v>
      </c>
      <c r="BS7" s="363">
        <v>146082.41939062008</v>
      </c>
      <c r="BT7" s="380">
        <v>145903.50783832007</v>
      </c>
      <c r="BU7" s="380">
        <v>146963.58309886005</v>
      </c>
      <c r="BV7" s="380">
        <v>148981.87273071008</v>
      </c>
      <c r="BW7" s="380">
        <v>154579.29554305007</v>
      </c>
      <c r="BX7" s="380">
        <v>151326.66379680007</v>
      </c>
      <c r="BY7" s="380">
        <v>151568.2742877101</v>
      </c>
      <c r="BZ7" s="380">
        <v>153096.9791230201</v>
      </c>
      <c r="CA7" s="380">
        <v>158416.09579233</v>
      </c>
      <c r="CB7" s="380">
        <v>162471.12952704</v>
      </c>
      <c r="CC7" s="380">
        <v>170179.55590622002</v>
      </c>
      <c r="CD7" s="380">
        <v>169974.12754439</v>
      </c>
      <c r="CE7" s="380">
        <v>175131.31919116</v>
      </c>
      <c r="CF7" s="380">
        <v>173929.78649978995</v>
      </c>
      <c r="CG7" s="380">
        <v>168739.12447588998</v>
      </c>
      <c r="CH7" s="380">
        <v>167586.95336566</v>
      </c>
      <c r="CI7" s="380">
        <v>174084.43446328</v>
      </c>
    </row>
    <row r="8" spans="1:87" s="317" customFormat="1" ht="14.25" customHeight="1">
      <c r="A8" s="398" t="s">
        <v>1</v>
      </c>
      <c r="B8" s="315">
        <v>322.7879981</v>
      </c>
      <c r="C8" s="315">
        <v>0</v>
      </c>
      <c r="D8" s="315">
        <v>0</v>
      </c>
      <c r="E8" s="315">
        <v>246.995031</v>
      </c>
      <c r="F8" s="315">
        <v>818.06189557</v>
      </c>
      <c r="G8" s="315">
        <v>377.88321186</v>
      </c>
      <c r="H8" s="315">
        <v>0</v>
      </c>
      <c r="I8" s="315">
        <v>287.54388025</v>
      </c>
      <c r="J8" s="315">
        <v>0</v>
      </c>
      <c r="K8" s="315">
        <v>0</v>
      </c>
      <c r="L8" s="315">
        <v>942.5800411</v>
      </c>
      <c r="M8" s="315">
        <v>1855.1873620899999</v>
      </c>
      <c r="N8" s="315">
        <v>0</v>
      </c>
      <c r="O8" s="315">
        <v>0</v>
      </c>
      <c r="P8" s="315">
        <v>0</v>
      </c>
      <c r="Q8" s="315">
        <v>0</v>
      </c>
      <c r="R8" s="315">
        <v>0</v>
      </c>
      <c r="S8" s="315">
        <v>0</v>
      </c>
      <c r="T8" s="315">
        <v>0</v>
      </c>
      <c r="U8" s="315">
        <v>0</v>
      </c>
      <c r="V8" s="315">
        <v>0</v>
      </c>
      <c r="W8" s="315">
        <v>0</v>
      </c>
      <c r="X8" s="315">
        <v>0</v>
      </c>
      <c r="Y8" s="315">
        <v>0</v>
      </c>
      <c r="Z8" s="315">
        <v>0</v>
      </c>
      <c r="AA8" s="315">
        <v>0</v>
      </c>
      <c r="AB8" s="315">
        <v>0</v>
      </c>
      <c r="AC8" s="315">
        <v>0</v>
      </c>
      <c r="AD8" s="315">
        <v>0</v>
      </c>
      <c r="AE8" s="315">
        <v>0</v>
      </c>
      <c r="AF8" s="315">
        <v>0</v>
      </c>
      <c r="AG8" s="315">
        <v>0</v>
      </c>
      <c r="AH8" s="315">
        <v>738.65524327</v>
      </c>
      <c r="AI8" s="315">
        <v>0</v>
      </c>
      <c r="AJ8" s="315">
        <v>0</v>
      </c>
      <c r="AK8" s="315">
        <v>0</v>
      </c>
      <c r="AL8" s="315">
        <v>759.4834680499999</v>
      </c>
      <c r="AM8" s="315">
        <v>514.69632351</v>
      </c>
      <c r="AN8" s="315">
        <v>562.6128909199999</v>
      </c>
      <c r="AO8" s="315">
        <v>1605.34821525</v>
      </c>
      <c r="AP8" s="315">
        <v>393.63285573</v>
      </c>
      <c r="AQ8" s="315">
        <v>507.61088251</v>
      </c>
      <c r="AR8" s="315">
        <v>298.74302763</v>
      </c>
      <c r="AS8" s="315">
        <v>394.41383358999997</v>
      </c>
      <c r="AT8" s="315">
        <v>605.23537317</v>
      </c>
      <c r="AU8" s="315">
        <v>164.81313593000007</v>
      </c>
      <c r="AV8" s="315">
        <v>116.40574326</v>
      </c>
      <c r="AW8" s="315">
        <v>71.12844749</v>
      </c>
      <c r="AX8" s="315">
        <v>1962.91713888</v>
      </c>
      <c r="AY8" s="315">
        <v>1351.35041981</v>
      </c>
      <c r="AZ8" s="315">
        <v>1261.23651223</v>
      </c>
      <c r="BA8" s="315">
        <v>1328.11720126</v>
      </c>
      <c r="BB8" s="315">
        <v>1324.20017762</v>
      </c>
      <c r="BC8" s="315">
        <v>28.54593755</v>
      </c>
      <c r="BD8" s="315">
        <v>28.54593755</v>
      </c>
      <c r="BE8" s="318">
        <v>23.62575386</v>
      </c>
      <c r="BF8" s="318">
        <v>0</v>
      </c>
      <c r="BG8" s="318">
        <v>0</v>
      </c>
      <c r="BH8" s="315">
        <v>0</v>
      </c>
      <c r="BI8" s="315">
        <v>0</v>
      </c>
      <c r="BJ8" s="315">
        <v>0</v>
      </c>
      <c r="BK8" s="361">
        <v>0</v>
      </c>
      <c r="BL8" s="361">
        <v>0</v>
      </c>
      <c r="BM8" s="361">
        <v>0</v>
      </c>
      <c r="BN8" s="363">
        <v>0</v>
      </c>
      <c r="BO8" s="363">
        <v>0</v>
      </c>
      <c r="BP8" s="363">
        <v>0</v>
      </c>
      <c r="BQ8" s="363">
        <v>0</v>
      </c>
      <c r="BR8" s="363">
        <v>0</v>
      </c>
      <c r="BS8" s="363">
        <v>0</v>
      </c>
      <c r="BT8" s="380">
        <v>0</v>
      </c>
      <c r="BU8" s="380">
        <v>0</v>
      </c>
      <c r="BV8" s="380">
        <v>0</v>
      </c>
      <c r="BW8" s="380">
        <v>0</v>
      </c>
      <c r="BX8" s="380">
        <v>0</v>
      </c>
      <c r="BY8" s="380">
        <v>0</v>
      </c>
      <c r="BZ8" s="380">
        <v>0</v>
      </c>
      <c r="CA8" s="380">
        <v>0</v>
      </c>
      <c r="CB8" s="380">
        <v>0</v>
      </c>
      <c r="CC8" s="380">
        <v>0</v>
      </c>
      <c r="CD8" s="380">
        <v>0</v>
      </c>
      <c r="CE8" s="380">
        <v>0</v>
      </c>
      <c r="CF8" s="380">
        <v>0</v>
      </c>
      <c r="CG8" s="380">
        <v>0</v>
      </c>
      <c r="CH8" s="380">
        <v>0</v>
      </c>
      <c r="CI8" s="380">
        <v>0</v>
      </c>
    </row>
    <row r="9" spans="1:87" s="317" customFormat="1" ht="14.25" customHeight="1">
      <c r="A9" s="398" t="s">
        <v>13</v>
      </c>
      <c r="B9" s="315">
        <v>0</v>
      </c>
      <c r="C9" s="315">
        <v>0</v>
      </c>
      <c r="D9" s="315">
        <v>0</v>
      </c>
      <c r="E9" s="315">
        <v>0</v>
      </c>
      <c r="F9" s="315">
        <v>0</v>
      </c>
      <c r="G9" s="315">
        <v>0</v>
      </c>
      <c r="H9" s="315">
        <v>0</v>
      </c>
      <c r="I9" s="315">
        <v>0</v>
      </c>
      <c r="J9" s="315">
        <v>0</v>
      </c>
      <c r="K9" s="315">
        <v>0</v>
      </c>
      <c r="L9" s="315">
        <v>0</v>
      </c>
      <c r="M9" s="315">
        <v>2133.1975575</v>
      </c>
      <c r="N9" s="315">
        <v>4165.04434703</v>
      </c>
      <c r="O9" s="315">
        <v>4935.625168559999</v>
      </c>
      <c r="P9" s="315">
        <v>7157.75009305</v>
      </c>
      <c r="Q9" s="315">
        <v>8613.479377990001</v>
      </c>
      <c r="R9" s="315">
        <v>10136.54702131</v>
      </c>
      <c r="S9" s="315">
        <v>9910.616943320001</v>
      </c>
      <c r="T9" s="315">
        <v>11630.14157991</v>
      </c>
      <c r="U9" s="315">
        <v>10972.32323861</v>
      </c>
      <c r="V9" s="315">
        <v>12393.804478389999</v>
      </c>
      <c r="W9" s="315">
        <v>10333.42860634</v>
      </c>
      <c r="X9" s="315">
        <v>10523.556829490002</v>
      </c>
      <c r="Y9" s="315">
        <v>9118.06998279</v>
      </c>
      <c r="Z9" s="315">
        <v>9231</v>
      </c>
      <c r="AA9" s="315">
        <v>8692.365646540002</v>
      </c>
      <c r="AB9" s="315">
        <v>9330.50353823</v>
      </c>
      <c r="AC9" s="315">
        <v>8290.22359098</v>
      </c>
      <c r="AD9" s="315">
        <v>9044.07061167</v>
      </c>
      <c r="AE9" s="315">
        <v>7116.286048660001</v>
      </c>
      <c r="AF9" s="315">
        <v>9353.20672764</v>
      </c>
      <c r="AG9" s="315">
        <v>11174.50359423</v>
      </c>
      <c r="AH9" s="315">
        <v>12816.74696153</v>
      </c>
      <c r="AI9" s="315">
        <v>12556.634162239998</v>
      </c>
      <c r="AJ9" s="315">
        <v>14457.86536396</v>
      </c>
      <c r="AK9" s="315">
        <v>14960.77425164</v>
      </c>
      <c r="AL9" s="315">
        <v>17231.292298670003</v>
      </c>
      <c r="AM9" s="315">
        <v>15304.382237360001</v>
      </c>
      <c r="AN9" s="315">
        <v>17912.8614418</v>
      </c>
      <c r="AO9" s="315">
        <v>16866.348883690003</v>
      </c>
      <c r="AP9" s="315">
        <v>19260.82679112</v>
      </c>
      <c r="AQ9" s="315">
        <v>14562.819711790002</v>
      </c>
      <c r="AR9" s="315">
        <v>20782.756905410002</v>
      </c>
      <c r="AS9" s="315">
        <v>16002.871698429999</v>
      </c>
      <c r="AT9" s="315">
        <v>12461.134269320002</v>
      </c>
      <c r="AU9" s="315">
        <v>14194.75530315</v>
      </c>
      <c r="AV9" s="315">
        <v>15645.520093160001</v>
      </c>
      <c r="AW9" s="315">
        <v>16831.84220708</v>
      </c>
      <c r="AX9" s="315">
        <v>17777.33598459</v>
      </c>
      <c r="AY9" s="315">
        <v>18556.562403829997</v>
      </c>
      <c r="AZ9" s="315">
        <v>19990.238635180005</v>
      </c>
      <c r="BA9" s="315">
        <v>22032.98154052</v>
      </c>
      <c r="BB9" s="315">
        <v>19046.4797674</v>
      </c>
      <c r="BC9" s="315">
        <v>19160.03816402</v>
      </c>
      <c r="BD9" s="315">
        <v>18581.344793210003</v>
      </c>
      <c r="BE9" s="318">
        <v>15704.94775988</v>
      </c>
      <c r="BF9" s="318">
        <v>16241.8300666</v>
      </c>
      <c r="BG9" s="318">
        <v>14429.96369124</v>
      </c>
      <c r="BH9" s="315">
        <v>13202.384850550001</v>
      </c>
      <c r="BI9" s="315">
        <v>13493.14333167</v>
      </c>
      <c r="BJ9" s="315">
        <v>15022.50568214</v>
      </c>
      <c r="BK9" s="361">
        <v>13755.33946333</v>
      </c>
      <c r="BL9" s="361">
        <v>15054.499160059999</v>
      </c>
      <c r="BM9" s="361">
        <v>15698.71626915</v>
      </c>
      <c r="BN9" s="363">
        <v>15135.621883809998</v>
      </c>
      <c r="BO9" s="363">
        <v>15034.98497778</v>
      </c>
      <c r="BP9" s="363">
        <v>16863.6202155</v>
      </c>
      <c r="BQ9" s="363">
        <v>14693.334555809997</v>
      </c>
      <c r="BR9" s="363">
        <v>15458.285632689998</v>
      </c>
      <c r="BS9" s="363">
        <v>13644.00201791</v>
      </c>
      <c r="BT9" s="380">
        <v>14900.53703783</v>
      </c>
      <c r="BU9" s="380">
        <v>13273.248388220001</v>
      </c>
      <c r="BV9" s="380">
        <v>13660.20165753</v>
      </c>
      <c r="BW9" s="380">
        <v>13007.630033950001</v>
      </c>
      <c r="BX9" s="380">
        <v>14213.104703050001</v>
      </c>
      <c r="BY9" s="380">
        <v>12174.11367145</v>
      </c>
      <c r="BZ9" s="380">
        <v>11982.830502670002</v>
      </c>
      <c r="CA9" s="380">
        <v>10688.566667379999</v>
      </c>
      <c r="CB9" s="380">
        <v>13142.46927683</v>
      </c>
      <c r="CC9" s="380">
        <v>12658.60084802</v>
      </c>
      <c r="CD9" s="380">
        <v>11453.17292738</v>
      </c>
      <c r="CE9" s="380">
        <v>10964.31713232</v>
      </c>
      <c r="CF9" s="380">
        <v>12297.746402109999</v>
      </c>
      <c r="CG9" s="380">
        <v>7219.242363549999</v>
      </c>
      <c r="CH9" s="380">
        <v>6467.07235016</v>
      </c>
      <c r="CI9" s="380">
        <v>8123.271275710001</v>
      </c>
    </row>
    <row r="10" spans="1:87" s="317" customFormat="1" ht="14.25" customHeight="1">
      <c r="A10" s="362" t="s">
        <v>131</v>
      </c>
      <c r="B10" s="315">
        <v>0</v>
      </c>
      <c r="C10" s="315">
        <v>0</v>
      </c>
      <c r="D10" s="315">
        <v>0</v>
      </c>
      <c r="E10" s="315">
        <v>0</v>
      </c>
      <c r="F10" s="315">
        <v>0</v>
      </c>
      <c r="G10" s="315">
        <v>0</v>
      </c>
      <c r="H10" s="315">
        <v>0</v>
      </c>
      <c r="I10" s="315">
        <v>0</v>
      </c>
      <c r="J10" s="315">
        <v>0</v>
      </c>
      <c r="K10" s="315">
        <v>0</v>
      </c>
      <c r="L10" s="315">
        <v>0</v>
      </c>
      <c r="M10" s="315">
        <v>0</v>
      </c>
      <c r="N10" s="315">
        <v>0</v>
      </c>
      <c r="O10" s="315">
        <v>0</v>
      </c>
      <c r="P10" s="315">
        <v>0</v>
      </c>
      <c r="Q10" s="315">
        <v>0</v>
      </c>
      <c r="R10" s="315">
        <v>0</v>
      </c>
      <c r="S10" s="315">
        <v>0</v>
      </c>
      <c r="T10" s="315">
        <v>0</v>
      </c>
      <c r="U10" s="315">
        <v>0</v>
      </c>
      <c r="V10" s="315">
        <v>0</v>
      </c>
      <c r="W10" s="315">
        <v>0</v>
      </c>
      <c r="X10" s="315">
        <v>0</v>
      </c>
      <c r="Y10" s="315">
        <v>0</v>
      </c>
      <c r="Z10" s="315">
        <v>0</v>
      </c>
      <c r="AA10" s="315">
        <v>0</v>
      </c>
      <c r="AB10" s="315">
        <v>0</v>
      </c>
      <c r="AC10" s="315">
        <v>0</v>
      </c>
      <c r="AD10" s="315">
        <v>0</v>
      </c>
      <c r="AE10" s="315">
        <v>0</v>
      </c>
      <c r="AF10" s="315">
        <v>0</v>
      </c>
      <c r="AG10" s="315">
        <v>0</v>
      </c>
      <c r="AH10" s="315">
        <v>0</v>
      </c>
      <c r="AI10" s="315">
        <v>0</v>
      </c>
      <c r="AJ10" s="315">
        <v>0</v>
      </c>
      <c r="AK10" s="315">
        <v>0</v>
      </c>
      <c r="AL10" s="315">
        <v>0</v>
      </c>
      <c r="AM10" s="315">
        <v>0</v>
      </c>
      <c r="AN10" s="315">
        <v>0</v>
      </c>
      <c r="AO10" s="315">
        <v>0</v>
      </c>
      <c r="AP10" s="315">
        <v>1500</v>
      </c>
      <c r="AQ10" s="315">
        <v>1500</v>
      </c>
      <c r="AR10" s="315">
        <v>1500</v>
      </c>
      <c r="AS10" s="315">
        <v>1500</v>
      </c>
      <c r="AT10" s="315">
        <v>1500</v>
      </c>
      <c r="AU10" s="315">
        <v>1500</v>
      </c>
      <c r="AV10" s="315">
        <v>1500</v>
      </c>
      <c r="AW10" s="315">
        <v>1500</v>
      </c>
      <c r="AX10" s="315">
        <v>1500</v>
      </c>
      <c r="AY10" s="315">
        <v>1500</v>
      </c>
      <c r="AZ10" s="315">
        <v>1500</v>
      </c>
      <c r="BA10" s="315">
        <v>1500</v>
      </c>
      <c r="BB10" s="315">
        <v>1500</v>
      </c>
      <c r="BC10" s="315">
        <v>1500</v>
      </c>
      <c r="BD10" s="315">
        <v>1500</v>
      </c>
      <c r="BE10" s="318">
        <v>1499.2369638700002</v>
      </c>
      <c r="BF10" s="318">
        <v>1499.9999937999996</v>
      </c>
      <c r="BG10" s="318">
        <v>1366.76505437</v>
      </c>
      <c r="BH10" s="319">
        <v>1094.03467674</v>
      </c>
      <c r="BI10" s="319">
        <v>1093.7045023300002</v>
      </c>
      <c r="BJ10" s="319">
        <v>957.7343899100003</v>
      </c>
      <c r="BK10" s="363">
        <v>957.7343899100003</v>
      </c>
      <c r="BL10" s="363">
        <v>957.7343899100003</v>
      </c>
      <c r="BM10" s="361">
        <v>957.7329182300003</v>
      </c>
      <c r="BN10" s="363">
        <v>957.7323814700007</v>
      </c>
      <c r="BO10" s="363">
        <v>957.7323806300008</v>
      </c>
      <c r="BP10" s="363">
        <v>957.7323805800008</v>
      </c>
      <c r="BQ10" s="363">
        <v>967.7529243400008</v>
      </c>
      <c r="BR10" s="363">
        <v>967.7529242000006</v>
      </c>
      <c r="BS10" s="363">
        <v>967.7006560500006</v>
      </c>
      <c r="BT10" s="380">
        <v>957.6851611500006</v>
      </c>
      <c r="BU10" s="380">
        <v>957.6851608000006</v>
      </c>
      <c r="BV10" s="380">
        <v>957.6851605800005</v>
      </c>
      <c r="BW10" s="380">
        <v>821.3745993200002</v>
      </c>
      <c r="BX10" s="380">
        <v>685.0141316000003</v>
      </c>
      <c r="BY10" s="380">
        <v>695.6438871299997</v>
      </c>
      <c r="BZ10" s="380">
        <v>695.6438868599996</v>
      </c>
      <c r="CA10" s="380">
        <v>695.64388589</v>
      </c>
      <c r="CB10" s="380">
        <v>695.6438857600001</v>
      </c>
      <c r="CC10" s="380">
        <v>695.6438842900002</v>
      </c>
      <c r="CD10" s="380">
        <v>695.6438842900002</v>
      </c>
      <c r="CE10" s="380">
        <v>695.6438840200001</v>
      </c>
      <c r="CF10" s="380">
        <v>695.6438834800001</v>
      </c>
      <c r="CG10" s="380">
        <v>469.44944592000013</v>
      </c>
      <c r="CH10" s="380">
        <v>469.44944592000013</v>
      </c>
      <c r="CI10" s="380">
        <v>469.44944561</v>
      </c>
    </row>
    <row r="11" spans="1:87" s="317" customFormat="1" ht="14.25" customHeight="1">
      <c r="A11" s="398" t="s">
        <v>132</v>
      </c>
      <c r="B11" s="315">
        <v>34893.5169905</v>
      </c>
      <c r="C11" s="315">
        <v>36153.03864415</v>
      </c>
      <c r="D11" s="315">
        <v>37939.45835007999</v>
      </c>
      <c r="E11" s="315">
        <v>40247.73003891</v>
      </c>
      <c r="F11" s="315">
        <v>41563.018606469996</v>
      </c>
      <c r="G11" s="315">
        <v>44614.18769489</v>
      </c>
      <c r="H11" s="315">
        <v>47044.16194089</v>
      </c>
      <c r="I11" s="315">
        <v>49837.27759789</v>
      </c>
      <c r="J11" s="315">
        <v>51702.27759792</v>
      </c>
      <c r="K11" s="315">
        <v>54023.464261559995</v>
      </c>
      <c r="L11" s="315">
        <v>52140.39146209</v>
      </c>
      <c r="M11" s="315">
        <v>52667.391462089996</v>
      </c>
      <c r="N11" s="315">
        <v>54673.89146209</v>
      </c>
      <c r="O11" s="315">
        <v>54997.001247329994</v>
      </c>
      <c r="P11" s="315">
        <v>56251.21124735</v>
      </c>
      <c r="Q11" s="315">
        <v>55718.14424735</v>
      </c>
      <c r="R11" s="315">
        <v>56478.0401373</v>
      </c>
      <c r="S11" s="315">
        <v>58697.50414482</v>
      </c>
      <c r="T11" s="315">
        <v>61772.96814482</v>
      </c>
      <c r="U11" s="315">
        <v>66728.66514982</v>
      </c>
      <c r="V11" s="315">
        <v>67091.07414976</v>
      </c>
      <c r="W11" s="315">
        <v>69782.21235486999</v>
      </c>
      <c r="X11" s="315">
        <v>72779.71335487</v>
      </c>
      <c r="Y11" s="315">
        <v>74110.66335486999</v>
      </c>
      <c r="Z11" s="315">
        <v>74604</v>
      </c>
      <c r="AA11" s="315">
        <v>73295.1563055</v>
      </c>
      <c r="AB11" s="315">
        <v>77108.9783055</v>
      </c>
      <c r="AC11" s="315">
        <v>76660.9783055</v>
      </c>
      <c r="AD11" s="315">
        <v>77660.97830545</v>
      </c>
      <c r="AE11" s="315">
        <v>80274.97830545</v>
      </c>
      <c r="AF11" s="315">
        <v>82190.78326213</v>
      </c>
      <c r="AG11" s="315">
        <v>80510.25726213</v>
      </c>
      <c r="AH11" s="315">
        <v>82148.49126213</v>
      </c>
      <c r="AI11" s="315">
        <v>86881.79326213</v>
      </c>
      <c r="AJ11" s="315">
        <v>92923.97626213</v>
      </c>
      <c r="AK11" s="315">
        <v>90028.97626113001</v>
      </c>
      <c r="AL11" s="315">
        <v>91907.43226113</v>
      </c>
      <c r="AM11" s="315">
        <v>96304.16426113</v>
      </c>
      <c r="AN11" s="315">
        <v>97055.05326013001</v>
      </c>
      <c r="AO11" s="315">
        <v>103479.36926013</v>
      </c>
      <c r="AP11" s="315">
        <v>105946.36926013</v>
      </c>
      <c r="AQ11" s="315">
        <v>111360.85826013</v>
      </c>
      <c r="AR11" s="315">
        <v>103940.29826013</v>
      </c>
      <c r="AS11" s="315">
        <v>103940.29826013</v>
      </c>
      <c r="AT11" s="315">
        <v>103940.29826013</v>
      </c>
      <c r="AU11" s="315">
        <v>103059.31207631</v>
      </c>
      <c r="AV11" s="315">
        <v>93777.29826013</v>
      </c>
      <c r="AW11" s="315">
        <v>93626.12926013001</v>
      </c>
      <c r="AX11" s="315">
        <v>93626.12926013001</v>
      </c>
      <c r="AY11" s="315">
        <v>96097.89325213</v>
      </c>
      <c r="AZ11" s="315">
        <v>98942.34325193</v>
      </c>
      <c r="BA11" s="315">
        <v>92962.10276036</v>
      </c>
      <c r="BB11" s="315">
        <v>92708.26406036</v>
      </c>
      <c r="BC11" s="315">
        <v>96534.57080036</v>
      </c>
      <c r="BD11" s="315">
        <v>93456.75176036</v>
      </c>
      <c r="BE11" s="318">
        <v>95936.71176036</v>
      </c>
      <c r="BF11" s="318">
        <v>92399.88775067001</v>
      </c>
      <c r="BG11" s="318">
        <v>100188.26806067002</v>
      </c>
      <c r="BH11" s="315">
        <v>102423.65684222999</v>
      </c>
      <c r="BI11" s="315">
        <v>107164.26084223</v>
      </c>
      <c r="BJ11" s="315">
        <v>103864.58119227</v>
      </c>
      <c r="BK11" s="361">
        <v>106737.57619226999</v>
      </c>
      <c r="BL11" s="361">
        <v>110592.74519226998</v>
      </c>
      <c r="BM11" s="361">
        <v>112726.44494341001</v>
      </c>
      <c r="BN11" s="363">
        <v>110076.20194341001</v>
      </c>
      <c r="BO11" s="363">
        <v>114323.20494341</v>
      </c>
      <c r="BP11" s="363">
        <v>118250.25894341001</v>
      </c>
      <c r="BQ11" s="363">
        <v>120276.92772741</v>
      </c>
      <c r="BR11" s="363">
        <v>116832.18388341</v>
      </c>
      <c r="BS11" s="363">
        <v>123160.47688341001</v>
      </c>
      <c r="BT11" s="380">
        <v>121725.03681537001</v>
      </c>
      <c r="BU11" s="380">
        <v>123463.53681537001</v>
      </c>
      <c r="BV11" s="380">
        <v>125094.88181537001</v>
      </c>
      <c r="BW11" s="380">
        <v>131344.88181537</v>
      </c>
      <c r="BX11" s="380">
        <v>126886.78981537</v>
      </c>
      <c r="BY11" s="380">
        <v>129167.39681537</v>
      </c>
      <c r="BZ11" s="380">
        <v>130887.39681537</v>
      </c>
      <c r="CA11" s="380">
        <v>137500.77781537</v>
      </c>
      <c r="CB11" s="380">
        <v>139101.91381537</v>
      </c>
      <c r="CC11" s="380">
        <v>147294.21181536998</v>
      </c>
      <c r="CD11" s="380">
        <v>148294.21181536998</v>
      </c>
      <c r="CE11" s="380">
        <v>154040.26781537</v>
      </c>
      <c r="CF11" s="380">
        <v>152255.30981536998</v>
      </c>
      <c r="CG11" s="380">
        <v>153343.15381537</v>
      </c>
      <c r="CH11" s="380">
        <v>154443.15381537</v>
      </c>
      <c r="CI11" s="380">
        <v>159284.43681537</v>
      </c>
    </row>
    <row r="12" spans="1:87" s="317" customFormat="1" ht="14.25" customHeight="1">
      <c r="A12" s="399" t="s">
        <v>133</v>
      </c>
      <c r="B12" s="315">
        <v>4394.3326129</v>
      </c>
      <c r="C12" s="315">
        <v>4346.3932089</v>
      </c>
      <c r="D12" s="315">
        <v>4346.3932089</v>
      </c>
      <c r="E12" s="315">
        <v>2994.53287596</v>
      </c>
      <c r="F12" s="315">
        <v>2994.53287596</v>
      </c>
      <c r="G12" s="315">
        <v>2263.20185697</v>
      </c>
      <c r="H12" s="315">
        <v>2263.20185697</v>
      </c>
      <c r="I12" s="315">
        <v>1334.12379919</v>
      </c>
      <c r="J12" s="315">
        <v>1324.12981019</v>
      </c>
      <c r="K12" s="315">
        <v>1324.12981019</v>
      </c>
      <c r="L12" s="315">
        <v>1317.52981019</v>
      </c>
      <c r="M12" s="315">
        <v>336.82418745999996</v>
      </c>
      <c r="N12" s="315">
        <v>336.82418745999996</v>
      </c>
      <c r="O12" s="315">
        <v>328.59119446</v>
      </c>
      <c r="P12" s="315">
        <v>328.59119446</v>
      </c>
      <c r="Q12" s="315">
        <v>0</v>
      </c>
      <c r="R12" s="315">
        <v>0</v>
      </c>
      <c r="S12" s="315">
        <v>0</v>
      </c>
      <c r="T12" s="315">
        <v>0</v>
      </c>
      <c r="U12" s="315">
        <v>0</v>
      </c>
      <c r="V12" s="315">
        <v>0</v>
      </c>
      <c r="W12" s="315">
        <v>0</v>
      </c>
      <c r="X12" s="315">
        <v>0</v>
      </c>
      <c r="Y12" s="315">
        <v>0</v>
      </c>
      <c r="Z12" s="315">
        <v>0</v>
      </c>
      <c r="AA12" s="315">
        <v>0</v>
      </c>
      <c r="AB12" s="315">
        <v>0</v>
      </c>
      <c r="AC12" s="315">
        <v>0</v>
      </c>
      <c r="AD12" s="315">
        <v>0</v>
      </c>
      <c r="AE12" s="315">
        <v>0</v>
      </c>
      <c r="AF12" s="315">
        <v>0</v>
      </c>
      <c r="AG12" s="315">
        <v>0</v>
      </c>
      <c r="AH12" s="315">
        <v>0</v>
      </c>
      <c r="AI12" s="315">
        <v>0</v>
      </c>
      <c r="AJ12" s="315">
        <v>0</v>
      </c>
      <c r="AK12" s="315">
        <v>0</v>
      </c>
      <c r="AL12" s="315">
        <v>0</v>
      </c>
      <c r="AM12" s="315">
        <v>0</v>
      </c>
      <c r="AN12" s="315">
        <v>0</v>
      </c>
      <c r="AO12" s="315">
        <v>0</v>
      </c>
      <c r="AP12" s="315">
        <v>0</v>
      </c>
      <c r="AQ12" s="315">
        <v>0</v>
      </c>
      <c r="AR12" s="315">
        <v>0</v>
      </c>
      <c r="AS12" s="315">
        <v>0</v>
      </c>
      <c r="AT12" s="315">
        <v>0</v>
      </c>
      <c r="AU12" s="315">
        <v>0</v>
      </c>
      <c r="AV12" s="315">
        <v>0</v>
      </c>
      <c r="AW12" s="315">
        <v>0</v>
      </c>
      <c r="AX12" s="315">
        <v>0</v>
      </c>
      <c r="AY12" s="315">
        <v>0</v>
      </c>
      <c r="AZ12" s="315">
        <v>0</v>
      </c>
      <c r="BA12" s="315">
        <v>0</v>
      </c>
      <c r="BB12" s="315">
        <v>0</v>
      </c>
      <c r="BC12" s="315">
        <v>0</v>
      </c>
      <c r="BD12" s="315">
        <v>0</v>
      </c>
      <c r="BE12" s="315">
        <v>0</v>
      </c>
      <c r="BF12" s="315">
        <v>0</v>
      </c>
      <c r="BG12" s="320" t="s">
        <v>103</v>
      </c>
      <c r="BH12" s="320" t="s">
        <v>103</v>
      </c>
      <c r="BI12" s="320" t="s">
        <v>103</v>
      </c>
      <c r="BJ12" s="320" t="s">
        <v>103</v>
      </c>
      <c r="BK12" s="320" t="s">
        <v>103</v>
      </c>
      <c r="BL12" s="320">
        <v>750</v>
      </c>
      <c r="BM12" s="361">
        <v>1950</v>
      </c>
      <c r="BN12" s="363">
        <v>3450</v>
      </c>
      <c r="BO12" s="363">
        <v>3450</v>
      </c>
      <c r="BP12" s="363">
        <v>4450</v>
      </c>
      <c r="BQ12" s="363">
        <v>5650</v>
      </c>
      <c r="BR12" s="363">
        <v>6950</v>
      </c>
      <c r="BS12" s="363">
        <v>6950</v>
      </c>
      <c r="BT12" s="380">
        <v>6950</v>
      </c>
      <c r="BU12" s="380">
        <v>7950</v>
      </c>
      <c r="BV12" s="380">
        <v>7950</v>
      </c>
      <c r="BW12" s="380">
        <v>7950</v>
      </c>
      <c r="BX12" s="380">
        <v>7950</v>
      </c>
      <c r="BY12" s="380">
        <v>7950</v>
      </c>
      <c r="BZ12" s="380">
        <v>7950</v>
      </c>
      <c r="CA12" s="380">
        <v>7950</v>
      </c>
      <c r="CB12" s="380">
        <v>7950</v>
      </c>
      <c r="CC12" s="380">
        <v>7950</v>
      </c>
      <c r="CD12" s="380">
        <v>7950</v>
      </c>
      <c r="CE12" s="380">
        <v>7950</v>
      </c>
      <c r="CF12" s="380">
        <v>7200</v>
      </c>
      <c r="CG12" s="380">
        <v>6000</v>
      </c>
      <c r="CH12" s="380">
        <v>4500</v>
      </c>
      <c r="CI12" s="380">
        <v>4500</v>
      </c>
    </row>
    <row r="13" spans="1:87" s="317" customFormat="1" ht="14.25" customHeight="1">
      <c r="A13" s="398" t="s">
        <v>134</v>
      </c>
      <c r="B13" s="315">
        <v>6107.754000149998</v>
      </c>
      <c r="C13" s="315">
        <v>4815.958630589999</v>
      </c>
      <c r="D13" s="315">
        <v>4802.0997830999995</v>
      </c>
      <c r="E13" s="315">
        <v>4700.626469219999</v>
      </c>
      <c r="F13" s="315">
        <v>4613.001078719999</v>
      </c>
      <c r="G13" s="315">
        <v>4602.189115119999</v>
      </c>
      <c r="H13" s="315">
        <v>4602.189115119999</v>
      </c>
      <c r="I13" s="315">
        <v>4588.356532389999</v>
      </c>
      <c r="J13" s="315">
        <v>4464.96896803</v>
      </c>
      <c r="K13" s="315">
        <v>4457.47497854</v>
      </c>
      <c r="L13" s="315">
        <v>4457.47497854</v>
      </c>
      <c r="M13" s="315">
        <v>3653.9692114500003</v>
      </c>
      <c r="N13" s="315">
        <v>3639.0052745200005</v>
      </c>
      <c r="O13" s="315">
        <v>2834.7618573</v>
      </c>
      <c r="P13" s="315">
        <v>2784.88206759</v>
      </c>
      <c r="Q13" s="315">
        <v>2782.3880781</v>
      </c>
      <c r="R13" s="315">
        <v>2782.3880778899997</v>
      </c>
      <c r="S13" s="315">
        <v>2683.0301951099996</v>
      </c>
      <c r="T13" s="315">
        <v>1751.17393166</v>
      </c>
      <c r="U13" s="315">
        <v>1745.89590171</v>
      </c>
      <c r="V13" s="315">
        <v>1745.89590171</v>
      </c>
      <c r="W13" s="315">
        <v>1745.89590171</v>
      </c>
      <c r="X13" s="315">
        <v>1745.89590171</v>
      </c>
      <c r="Y13" s="315">
        <v>1745.89590171</v>
      </c>
      <c r="Z13" s="315">
        <v>1746</v>
      </c>
      <c r="AA13" s="315">
        <v>1728.93677321</v>
      </c>
      <c r="AB13" s="315">
        <v>974.239889</v>
      </c>
      <c r="AC13" s="315">
        <v>974.239889</v>
      </c>
      <c r="AD13" s="315">
        <v>974.239889</v>
      </c>
      <c r="AE13" s="315">
        <v>631.99189241</v>
      </c>
      <c r="AF13" s="315">
        <v>51.129188119999995</v>
      </c>
      <c r="AG13" s="315">
        <v>51.129188119999995</v>
      </c>
      <c r="AH13" s="315">
        <v>51.129188119999995</v>
      </c>
      <c r="AI13" s="315">
        <v>51.129188119999995</v>
      </c>
      <c r="AJ13" s="315">
        <v>51.129188119999995</v>
      </c>
      <c r="AK13" s="315">
        <v>51.129188119999995</v>
      </c>
      <c r="AL13" s="315">
        <v>51.129188119999995</v>
      </c>
      <c r="AM13" s="315">
        <v>51.129188119999995</v>
      </c>
      <c r="AN13" s="315">
        <v>51.129188119999995</v>
      </c>
      <c r="AO13" s="315">
        <v>51.129188119999995</v>
      </c>
      <c r="AP13" s="315">
        <v>51.129188119999995</v>
      </c>
      <c r="AQ13" s="315">
        <v>51.129188119999995</v>
      </c>
      <c r="AR13" s="315">
        <v>51.129188119999995</v>
      </c>
      <c r="AS13" s="315">
        <v>51.129188119999995</v>
      </c>
      <c r="AT13" s="315">
        <v>51.129188119999995</v>
      </c>
      <c r="AU13" s="315">
        <v>51.129188119999995</v>
      </c>
      <c r="AV13" s="315">
        <v>51.129188119999995</v>
      </c>
      <c r="AW13" s="315">
        <v>51.129188119999995</v>
      </c>
      <c r="AX13" s="315">
        <v>51.129188119999995</v>
      </c>
      <c r="AY13" s="315">
        <v>51.129188119999995</v>
      </c>
      <c r="AZ13" s="315">
        <v>51.129188119999995</v>
      </c>
      <c r="BA13" s="315">
        <v>51.129188119999995</v>
      </c>
      <c r="BB13" s="315">
        <v>51.129188119999995</v>
      </c>
      <c r="BC13" s="315">
        <v>51.129188119999995</v>
      </c>
      <c r="BD13" s="315">
        <v>51.129188119999995</v>
      </c>
      <c r="BE13" s="318">
        <v>51.129188119999995</v>
      </c>
      <c r="BF13" s="318">
        <v>51.129188119999995</v>
      </c>
      <c r="BG13" s="318">
        <v>51.129188119999995</v>
      </c>
      <c r="BH13" s="315">
        <v>51.129188119999995</v>
      </c>
      <c r="BI13" s="315">
        <v>51.129188119999995</v>
      </c>
      <c r="BJ13" s="315">
        <v>51.129188119999995</v>
      </c>
      <c r="BK13" s="361">
        <v>51.129188119999995</v>
      </c>
      <c r="BL13" s="361">
        <v>51.129188119999995</v>
      </c>
      <c r="BM13" s="361">
        <v>51.129188119999995</v>
      </c>
      <c r="BN13" s="363">
        <v>51.129188119999995</v>
      </c>
      <c r="BO13" s="363">
        <v>51.129188119999995</v>
      </c>
      <c r="BP13" s="363">
        <v>51.129188119999995</v>
      </c>
      <c r="BQ13" s="363">
        <v>51.129188119999995</v>
      </c>
      <c r="BR13" s="363">
        <v>51.129188119999995</v>
      </c>
      <c r="BS13" s="363">
        <v>51.129188119999995</v>
      </c>
      <c r="BT13" s="380">
        <v>51.129188119999995</v>
      </c>
      <c r="BU13" s="380">
        <v>0</v>
      </c>
      <c r="BV13" s="380">
        <v>0</v>
      </c>
      <c r="BW13" s="380">
        <v>0</v>
      </c>
      <c r="BX13" s="380">
        <v>0</v>
      </c>
      <c r="BY13" s="380">
        <v>0</v>
      </c>
      <c r="BZ13" s="380">
        <v>0</v>
      </c>
      <c r="CA13" s="380">
        <v>0</v>
      </c>
      <c r="CB13" s="380">
        <v>0</v>
      </c>
      <c r="CC13" s="380">
        <v>0</v>
      </c>
      <c r="CD13" s="380">
        <v>0</v>
      </c>
      <c r="CE13" s="380">
        <v>0</v>
      </c>
      <c r="CF13" s="380">
        <v>0</v>
      </c>
      <c r="CG13" s="380">
        <v>0</v>
      </c>
      <c r="CH13" s="380">
        <v>100</v>
      </c>
      <c r="CI13" s="380">
        <v>100</v>
      </c>
    </row>
    <row r="14" spans="1:87" s="317" customFormat="1" ht="14.25" customHeight="1">
      <c r="A14" s="398" t="s">
        <v>2</v>
      </c>
      <c r="B14" s="315">
        <v>536.1121471</v>
      </c>
      <c r="C14" s="315">
        <v>565.4591757100001</v>
      </c>
      <c r="D14" s="315">
        <v>565.4591757100001</v>
      </c>
      <c r="E14" s="315">
        <v>565.4591757100001</v>
      </c>
      <c r="F14" s="315">
        <v>514.3299875900001</v>
      </c>
      <c r="G14" s="315">
        <v>446.26295517</v>
      </c>
      <c r="H14" s="315">
        <v>416.91592656</v>
      </c>
      <c r="I14" s="315">
        <v>416.91592656</v>
      </c>
      <c r="J14" s="315">
        <v>416.91592656</v>
      </c>
      <c r="K14" s="315">
        <v>382.88241035000004</v>
      </c>
      <c r="L14" s="315">
        <v>382.88241035000004</v>
      </c>
      <c r="M14" s="315">
        <v>382.88241035000004</v>
      </c>
      <c r="N14" s="315">
        <v>382.88241035000004</v>
      </c>
      <c r="O14" s="315">
        <v>382.88241035000004</v>
      </c>
      <c r="P14" s="315">
        <v>382.88241035000004</v>
      </c>
      <c r="Q14" s="315">
        <v>382.88241035000004</v>
      </c>
      <c r="R14" s="315">
        <v>382.88241035000004</v>
      </c>
      <c r="S14" s="315">
        <v>333.30370539999996</v>
      </c>
      <c r="T14" s="315">
        <v>333.30370539999996</v>
      </c>
      <c r="U14" s="315">
        <v>333.30370539999996</v>
      </c>
      <c r="V14" s="315">
        <v>321.9592</v>
      </c>
      <c r="W14" s="315">
        <v>321.9592</v>
      </c>
      <c r="X14" s="315">
        <v>321.9592</v>
      </c>
      <c r="Y14" s="315">
        <v>321.9592</v>
      </c>
      <c r="Z14" s="315">
        <v>322</v>
      </c>
      <c r="AA14" s="315">
        <v>321.9592</v>
      </c>
      <c r="AB14" s="315">
        <v>321.9592</v>
      </c>
      <c r="AC14" s="315">
        <v>321.9592</v>
      </c>
      <c r="AD14" s="315">
        <v>200</v>
      </c>
      <c r="AE14" s="315">
        <v>200</v>
      </c>
      <c r="AF14" s="315">
        <v>200</v>
      </c>
      <c r="AG14" s="315">
        <v>200</v>
      </c>
      <c r="AH14" s="315">
        <v>200</v>
      </c>
      <c r="AI14" s="315">
        <v>200</v>
      </c>
      <c r="AJ14" s="315">
        <v>0</v>
      </c>
      <c r="AK14" s="315">
        <v>0</v>
      </c>
      <c r="AL14" s="315">
        <v>0</v>
      </c>
      <c r="AM14" s="315">
        <v>0</v>
      </c>
      <c r="AN14" s="315">
        <v>0</v>
      </c>
      <c r="AO14" s="315">
        <v>0</v>
      </c>
      <c r="AP14" s="315">
        <v>1350</v>
      </c>
      <c r="AQ14" s="315">
        <v>2542.7</v>
      </c>
      <c r="AR14" s="315">
        <v>2592.7</v>
      </c>
      <c r="AS14" s="315">
        <v>2543.3</v>
      </c>
      <c r="AT14" s="315">
        <v>2493.3</v>
      </c>
      <c r="AU14" s="315">
        <v>2443.3</v>
      </c>
      <c r="AV14" s="315">
        <v>2393.3</v>
      </c>
      <c r="AW14" s="315">
        <v>1460.6</v>
      </c>
      <c r="AX14" s="315">
        <v>210.6</v>
      </c>
      <c r="AY14" s="315">
        <v>200</v>
      </c>
      <c r="AZ14" s="315">
        <v>200</v>
      </c>
      <c r="BA14" s="315">
        <v>200</v>
      </c>
      <c r="BB14" s="315">
        <v>200</v>
      </c>
      <c r="BC14" s="315">
        <v>1467</v>
      </c>
      <c r="BD14" s="315">
        <v>1359</v>
      </c>
      <c r="BE14" s="318">
        <v>1359</v>
      </c>
      <c r="BF14" s="318">
        <v>1251</v>
      </c>
      <c r="BG14" s="318">
        <v>1143</v>
      </c>
      <c r="BH14" s="315">
        <v>1089</v>
      </c>
      <c r="BI14" s="315">
        <v>1035</v>
      </c>
      <c r="BJ14" s="315">
        <v>931</v>
      </c>
      <c r="BK14" s="361">
        <v>2643</v>
      </c>
      <c r="BL14" s="361">
        <v>2589.5</v>
      </c>
      <c r="BM14" s="361">
        <v>2535.5</v>
      </c>
      <c r="BN14" s="363">
        <v>2535.5</v>
      </c>
      <c r="BO14" s="363">
        <v>2481.5</v>
      </c>
      <c r="BP14" s="363">
        <v>2427.5</v>
      </c>
      <c r="BQ14" s="363">
        <v>2427.5</v>
      </c>
      <c r="BR14" s="363">
        <v>2373.5</v>
      </c>
      <c r="BS14" s="363">
        <v>2269.5</v>
      </c>
      <c r="BT14" s="380">
        <v>2269.5</v>
      </c>
      <c r="BU14" s="380">
        <v>2269.5</v>
      </c>
      <c r="BV14" s="380">
        <v>2269.5</v>
      </c>
      <c r="BW14" s="380">
        <v>2269.5</v>
      </c>
      <c r="BX14" s="380">
        <v>2269.5</v>
      </c>
      <c r="BY14" s="380">
        <v>2269.5</v>
      </c>
      <c r="BZ14" s="380">
        <v>2269.5</v>
      </c>
      <c r="CA14" s="380">
        <v>2269.5</v>
      </c>
      <c r="CB14" s="380">
        <v>2269.5</v>
      </c>
      <c r="CC14" s="380">
        <v>2269.5</v>
      </c>
      <c r="CD14" s="380">
        <v>2269.5</v>
      </c>
      <c r="CE14" s="380">
        <v>2169.5</v>
      </c>
      <c r="CF14" s="380">
        <v>2169.5</v>
      </c>
      <c r="CG14" s="380">
        <v>2169.5</v>
      </c>
      <c r="CH14" s="380">
        <v>2069.5</v>
      </c>
      <c r="CI14" s="380">
        <v>2069.5</v>
      </c>
    </row>
    <row r="15" spans="1:87" s="317" customFormat="1" ht="14.25" customHeight="1">
      <c r="A15" s="400" t="s">
        <v>3</v>
      </c>
      <c r="B15" s="315">
        <v>16.027776059999997</v>
      </c>
      <c r="C15" s="315">
        <v>15.76318821</v>
      </c>
      <c r="D15" s="315">
        <v>15.717343710000002</v>
      </c>
      <c r="E15" s="315">
        <v>15.685834640000001</v>
      </c>
      <c r="F15" s="315">
        <v>15.643962210000002</v>
      </c>
      <c r="G15" s="315">
        <v>15.61118121</v>
      </c>
      <c r="H15" s="315">
        <v>15.57759706</v>
      </c>
      <c r="I15" s="315">
        <v>15.55307526</v>
      </c>
      <c r="J15" s="315">
        <v>15.53648569</v>
      </c>
      <c r="K15" s="315">
        <v>15.516668130000001</v>
      </c>
      <c r="L15" s="315">
        <v>15.47375098</v>
      </c>
      <c r="M15" s="315">
        <v>15.448751199999998</v>
      </c>
      <c r="N15" s="315">
        <v>15.39222232</v>
      </c>
      <c r="O15" s="315">
        <v>15.351296579999998</v>
      </c>
      <c r="P15" s="315">
        <v>15.3346731</v>
      </c>
      <c r="Q15" s="315">
        <v>15.32674937</v>
      </c>
      <c r="R15" s="315">
        <v>15.308640729999999</v>
      </c>
      <c r="S15" s="315">
        <v>15.294282379999999</v>
      </c>
      <c r="T15" s="315">
        <v>13.8839365</v>
      </c>
      <c r="U15" s="315">
        <v>13.875748280000002</v>
      </c>
      <c r="V15" s="315">
        <v>13.866344459999999</v>
      </c>
      <c r="W15" s="315">
        <v>13.83575646</v>
      </c>
      <c r="X15" s="315">
        <v>13.8306277</v>
      </c>
      <c r="Y15" s="315">
        <v>13.81014816</v>
      </c>
      <c r="Z15" s="315">
        <v>14</v>
      </c>
      <c r="AA15" s="315">
        <v>13.79912026</v>
      </c>
      <c r="AB15" s="315">
        <v>13.77928651</v>
      </c>
      <c r="AC15" s="315">
        <v>13.60896478</v>
      </c>
      <c r="AD15" s="315">
        <v>13.601371799999999</v>
      </c>
      <c r="AE15" s="315">
        <v>13.59427865</v>
      </c>
      <c r="AF15" s="315">
        <v>13.5903368</v>
      </c>
      <c r="AG15" s="315">
        <v>13.57883786</v>
      </c>
      <c r="AH15" s="315">
        <v>13.575504909999998</v>
      </c>
      <c r="AI15" s="315">
        <v>13.573088949999999</v>
      </c>
      <c r="AJ15" s="315">
        <v>13.286846019999997</v>
      </c>
      <c r="AK15" s="315">
        <v>13.28602298</v>
      </c>
      <c r="AL15" s="315">
        <v>13.28412079</v>
      </c>
      <c r="AM15" s="315">
        <v>13.277660800000001</v>
      </c>
      <c r="AN15" s="315">
        <v>13.244053500000001</v>
      </c>
      <c r="AO15" s="315">
        <v>13.23038869</v>
      </c>
      <c r="AP15" s="315">
        <v>13.22745137</v>
      </c>
      <c r="AQ15" s="315">
        <v>13.207077410000002</v>
      </c>
      <c r="AR15" s="315">
        <v>13.20395049</v>
      </c>
      <c r="AS15" s="315">
        <v>13.196939379999998</v>
      </c>
      <c r="AT15" s="315">
        <v>13.196734359999999</v>
      </c>
      <c r="AU15" s="315">
        <v>13.196165619999999</v>
      </c>
      <c r="AV15" s="315">
        <v>13.189910309999997</v>
      </c>
      <c r="AW15" s="315">
        <v>13.189084069999996</v>
      </c>
      <c r="AX15" s="315">
        <v>13.18853376</v>
      </c>
      <c r="AY15" s="315">
        <v>13.188238919999996</v>
      </c>
      <c r="AZ15" s="315">
        <v>13.184642669999997</v>
      </c>
      <c r="BA15" s="315">
        <v>13.181703969999996</v>
      </c>
      <c r="BB15" s="315">
        <v>13.176460809999996</v>
      </c>
      <c r="BC15" s="315">
        <v>13.164521949999997</v>
      </c>
      <c r="BD15" s="315">
        <v>13.162459729999998</v>
      </c>
      <c r="BE15" s="318">
        <v>13.157047429999995</v>
      </c>
      <c r="BF15" s="318">
        <v>13.152475499999996</v>
      </c>
      <c r="BG15" s="318">
        <v>9.869693319999994</v>
      </c>
      <c r="BH15" s="315">
        <v>9.862483059999997</v>
      </c>
      <c r="BI15" s="315">
        <v>9.452109359999994</v>
      </c>
      <c r="BJ15" s="315">
        <v>9.449617379999996</v>
      </c>
      <c r="BK15" s="361">
        <v>9.444186309999996</v>
      </c>
      <c r="BL15" s="361">
        <v>9.442485239999998</v>
      </c>
      <c r="BM15" s="361">
        <v>9.439872129999998</v>
      </c>
      <c r="BN15" s="363">
        <v>9.436168589999998</v>
      </c>
      <c r="BO15" s="363">
        <v>9.434714089999998</v>
      </c>
      <c r="BP15" s="363">
        <v>8.596475949999999</v>
      </c>
      <c r="BQ15" s="363">
        <v>8.584944289999997</v>
      </c>
      <c r="BR15" s="363">
        <v>7.598199499999997</v>
      </c>
      <c r="BS15" s="363">
        <v>7.311301179999997</v>
      </c>
      <c r="BT15" s="380">
        <v>7.304796999999998</v>
      </c>
      <c r="BU15" s="380">
        <v>7.297895269999997</v>
      </c>
      <c r="BV15" s="380">
        <v>7.289257809999999</v>
      </c>
      <c r="BW15" s="380">
        <v>7.283693729999999</v>
      </c>
      <c r="BX15" s="380">
        <v>7.269278379999998</v>
      </c>
      <c r="BY15" s="380">
        <v>7.263800889999999</v>
      </c>
      <c r="BZ15" s="380">
        <v>7.251804979999998</v>
      </c>
      <c r="CA15" s="380">
        <v>7.25130958</v>
      </c>
      <c r="CB15" s="380">
        <v>7.246434840000001</v>
      </c>
      <c r="CC15" s="380">
        <v>7.24324283</v>
      </c>
      <c r="CD15" s="380">
        <v>7.242801640000001</v>
      </c>
      <c r="CE15" s="380">
        <v>7.234243470000001</v>
      </c>
      <c r="CF15" s="380">
        <v>7.230282310000001</v>
      </c>
      <c r="CG15" s="380">
        <v>7.22829697</v>
      </c>
      <c r="CH15" s="380">
        <v>7.227200130000001</v>
      </c>
      <c r="CI15" s="380">
        <v>7.226372200000001</v>
      </c>
    </row>
    <row r="16" spans="1:87" s="317" customFormat="1" ht="14.25" customHeight="1">
      <c r="A16" s="398" t="s">
        <v>135</v>
      </c>
      <c r="B16" s="315">
        <v>15968.596105729997</v>
      </c>
      <c r="C16" s="315">
        <v>16400.90455476</v>
      </c>
      <c r="D16" s="315">
        <v>16461.153337750005</v>
      </c>
      <c r="E16" s="315">
        <v>16521.56176643</v>
      </c>
      <c r="F16" s="315">
        <v>17014.250679700002</v>
      </c>
      <c r="G16" s="315">
        <v>17284.731083499995</v>
      </c>
      <c r="H16" s="315">
        <v>17577.92222977</v>
      </c>
      <c r="I16" s="315">
        <v>17775.223391409996</v>
      </c>
      <c r="J16" s="315">
        <v>18886.51018006</v>
      </c>
      <c r="K16" s="315">
        <v>19083.09835258</v>
      </c>
      <c r="L16" s="315">
        <v>19164.978533399993</v>
      </c>
      <c r="M16" s="315">
        <v>19313.087559599993</v>
      </c>
      <c r="N16" s="315">
        <v>18995.068235369992</v>
      </c>
      <c r="O16" s="315">
        <v>19340.475894789997</v>
      </c>
      <c r="P16" s="315">
        <v>19169.42051192</v>
      </c>
      <c r="Q16" s="315">
        <v>20601.908698369996</v>
      </c>
      <c r="R16" s="315">
        <v>20572.95305748</v>
      </c>
      <c r="S16" s="315">
        <v>20743.40014746</v>
      </c>
      <c r="T16" s="315">
        <v>19457.269276889994</v>
      </c>
      <c r="U16" s="315">
        <v>19819.484637209996</v>
      </c>
      <c r="V16" s="315">
        <v>19819.706315929998</v>
      </c>
      <c r="W16" s="315">
        <v>20335.005576919993</v>
      </c>
      <c r="X16" s="315">
        <v>20553.74026748</v>
      </c>
      <c r="Y16" s="315">
        <v>20796.653567740002</v>
      </c>
      <c r="Z16" s="315">
        <v>22286</v>
      </c>
      <c r="AA16" s="315">
        <v>23780.345665320005</v>
      </c>
      <c r="AB16" s="315">
        <v>21872.271377500005</v>
      </c>
      <c r="AC16" s="315">
        <v>24169.568675020004</v>
      </c>
      <c r="AD16" s="315">
        <v>24645.78299029</v>
      </c>
      <c r="AE16" s="315">
        <v>23022.00010148</v>
      </c>
      <c r="AF16" s="315">
        <v>22999.325022790006</v>
      </c>
      <c r="AG16" s="315">
        <v>23615.297589629998</v>
      </c>
      <c r="AH16" s="315">
        <v>21571.56930923</v>
      </c>
      <c r="AI16" s="315">
        <v>21911.92868605</v>
      </c>
      <c r="AJ16" s="315">
        <v>22258.153299809997</v>
      </c>
      <c r="AK16" s="315">
        <v>22431.556209609993</v>
      </c>
      <c r="AL16" s="315">
        <v>20737.456628890002</v>
      </c>
      <c r="AM16" s="315">
        <v>21421.600722919997</v>
      </c>
      <c r="AN16" s="315">
        <v>24650.20648239</v>
      </c>
      <c r="AO16" s="315">
        <v>23115.48521409999</v>
      </c>
      <c r="AP16" s="315">
        <v>22420.396677259996</v>
      </c>
      <c r="AQ16" s="315">
        <v>21404.689198609998</v>
      </c>
      <c r="AR16" s="315">
        <v>22960.68034871999</v>
      </c>
      <c r="AS16" s="315">
        <v>22043.62197292</v>
      </c>
      <c r="AT16" s="315">
        <v>17358.03091784999</v>
      </c>
      <c r="AU16" s="315">
        <v>18447.79249093</v>
      </c>
      <c r="AV16" s="315">
        <v>17858.573584579983</v>
      </c>
      <c r="AW16" s="315">
        <v>16754.78964059999</v>
      </c>
      <c r="AX16" s="315">
        <v>16224.895019359985</v>
      </c>
      <c r="AY16" s="315">
        <v>17007.811789359985</v>
      </c>
      <c r="AZ16" s="315">
        <v>17514.60193172</v>
      </c>
      <c r="BA16" s="315">
        <v>18853.124712869994</v>
      </c>
      <c r="BB16" s="315">
        <v>17391.57107176004</v>
      </c>
      <c r="BC16" s="315">
        <v>18970.894488940034</v>
      </c>
      <c r="BD16" s="315">
        <v>20949.37349769005</v>
      </c>
      <c r="BE16" s="318">
        <v>23925.57575916002</v>
      </c>
      <c r="BF16" s="318">
        <v>23331.819906160035</v>
      </c>
      <c r="BG16" s="318">
        <v>26068.446025430007</v>
      </c>
      <c r="BH16" s="315">
        <v>27371.233096840013</v>
      </c>
      <c r="BI16" s="315">
        <v>27560.15714395001</v>
      </c>
      <c r="BJ16" s="315">
        <v>29646.864600980014</v>
      </c>
      <c r="BK16" s="361">
        <v>30014.13066836</v>
      </c>
      <c r="BL16" s="361">
        <v>31301.860707860014</v>
      </c>
      <c r="BM16" s="361">
        <v>32784.317163839994</v>
      </c>
      <c r="BN16" s="363">
        <v>32705.441494630006</v>
      </c>
      <c r="BO16" s="363">
        <v>34183.311592100006</v>
      </c>
      <c r="BP16" s="363">
        <v>33934.17136603999</v>
      </c>
      <c r="BQ16" s="363">
        <v>36405.771698570024</v>
      </c>
      <c r="BR16" s="363">
        <v>35695.475617899996</v>
      </c>
      <c r="BS16" s="363">
        <v>35063.597973459975</v>
      </c>
      <c r="BT16" s="380">
        <v>37522.148434200026</v>
      </c>
      <c r="BU16" s="380">
        <v>37857.29731879002</v>
      </c>
      <c r="BV16" s="380">
        <v>40931.71135148001</v>
      </c>
      <c r="BW16" s="380">
        <v>39496.43833997002</v>
      </c>
      <c r="BX16" s="380">
        <v>39370.57659254004</v>
      </c>
      <c r="BY16" s="380">
        <v>39148.89255504001</v>
      </c>
      <c r="BZ16" s="380">
        <v>44025.63164689001</v>
      </c>
      <c r="CA16" s="380">
        <v>41022.514644</v>
      </c>
      <c r="CB16" s="380">
        <v>38728.523964069995</v>
      </c>
      <c r="CC16" s="380">
        <v>39009.49668362</v>
      </c>
      <c r="CD16" s="380">
        <v>41797.35349721001</v>
      </c>
      <c r="CE16" s="380">
        <v>42508.20513229999</v>
      </c>
      <c r="CF16" s="380">
        <v>42825.39985679999</v>
      </c>
      <c r="CG16" s="380">
        <v>43185.902744119994</v>
      </c>
      <c r="CH16" s="380">
        <v>52529.080880429974</v>
      </c>
      <c r="CI16" s="380">
        <v>43037.16197828</v>
      </c>
    </row>
    <row r="17" spans="1:87" s="317" customFormat="1" ht="14.25" customHeight="1">
      <c r="A17" s="398" t="s">
        <v>136</v>
      </c>
      <c r="B17" s="315">
        <v>13672.39267341</v>
      </c>
      <c r="C17" s="315">
        <v>14031.5523148</v>
      </c>
      <c r="D17" s="315">
        <v>14242.08398291</v>
      </c>
      <c r="E17" s="315">
        <v>14551.45724492</v>
      </c>
      <c r="F17" s="315">
        <v>14743.46669762</v>
      </c>
      <c r="G17" s="315">
        <v>14921.94389725</v>
      </c>
      <c r="H17" s="315">
        <v>15097.367353660002</v>
      </c>
      <c r="I17" s="315">
        <v>15351.78483021</v>
      </c>
      <c r="J17" s="315">
        <v>15536.505078200002</v>
      </c>
      <c r="K17" s="315">
        <v>15693.08328474</v>
      </c>
      <c r="L17" s="315">
        <v>15731.080819570001</v>
      </c>
      <c r="M17" s="315">
        <v>15818.711611700002</v>
      </c>
      <c r="N17" s="315">
        <v>15854.29476618</v>
      </c>
      <c r="O17" s="315">
        <v>15853.262200350002</v>
      </c>
      <c r="P17" s="315">
        <v>15802.04329618</v>
      </c>
      <c r="Q17" s="315">
        <v>15859.700591640001</v>
      </c>
      <c r="R17" s="315">
        <v>15903.08875515</v>
      </c>
      <c r="S17" s="315">
        <v>15976.907341179996</v>
      </c>
      <c r="T17" s="315">
        <v>16003.064738180003</v>
      </c>
      <c r="U17" s="315">
        <v>16136.333601989998</v>
      </c>
      <c r="V17" s="315">
        <v>16246.091653489999</v>
      </c>
      <c r="W17" s="315">
        <v>16508.18602424</v>
      </c>
      <c r="X17" s="315">
        <v>16684.52832568</v>
      </c>
      <c r="Y17" s="315">
        <v>17057.206186720003</v>
      </c>
      <c r="Z17" s="315">
        <v>17249</v>
      </c>
      <c r="AA17" s="315">
        <v>17483.209661009998</v>
      </c>
      <c r="AB17" s="315">
        <v>17582.54272706</v>
      </c>
      <c r="AC17" s="315">
        <v>17808.09132803</v>
      </c>
      <c r="AD17" s="315">
        <v>18049.995572129996</v>
      </c>
      <c r="AE17" s="315">
        <v>17880.606363950003</v>
      </c>
      <c r="AF17" s="315">
        <v>17582.085878150003</v>
      </c>
      <c r="AG17" s="315">
        <v>17207.362166720002</v>
      </c>
      <c r="AH17" s="315">
        <v>17197.77739195</v>
      </c>
      <c r="AI17" s="315">
        <v>17180.40553929</v>
      </c>
      <c r="AJ17" s="315">
        <v>17142.411796720004</v>
      </c>
      <c r="AK17" s="315">
        <v>17045.93815035</v>
      </c>
      <c r="AL17" s="315">
        <v>16871.043485660004</v>
      </c>
      <c r="AM17" s="315">
        <v>16695.11397181</v>
      </c>
      <c r="AN17" s="315">
        <v>16427.014142289998</v>
      </c>
      <c r="AO17" s="315">
        <v>16096.212303500002</v>
      </c>
      <c r="AP17" s="315">
        <v>15470.720689070002</v>
      </c>
      <c r="AQ17" s="315">
        <v>14717.301963420003</v>
      </c>
      <c r="AR17" s="315">
        <v>13144.591449130005</v>
      </c>
      <c r="AS17" s="315">
        <v>12215.31967903</v>
      </c>
      <c r="AT17" s="315">
        <v>11384.304044060002</v>
      </c>
      <c r="AU17" s="315">
        <v>10705.105105120001</v>
      </c>
      <c r="AV17" s="315">
        <v>10139.04063615</v>
      </c>
      <c r="AW17" s="315">
        <v>9714.02831699</v>
      </c>
      <c r="AX17" s="315">
        <v>9669.387549710002</v>
      </c>
      <c r="AY17" s="315">
        <v>9692.95199559</v>
      </c>
      <c r="AZ17" s="315">
        <v>9750.17468663</v>
      </c>
      <c r="BA17" s="315">
        <v>10018.40352781</v>
      </c>
      <c r="BB17" s="315">
        <v>10131.86438795</v>
      </c>
      <c r="BC17" s="315">
        <v>10445.820172369999</v>
      </c>
      <c r="BD17" s="315">
        <v>10856.45711946</v>
      </c>
      <c r="BE17" s="318">
        <v>11595.244590479999</v>
      </c>
      <c r="BF17" s="318">
        <v>12141.89337879</v>
      </c>
      <c r="BG17" s="318">
        <v>12635.76283713</v>
      </c>
      <c r="BH17" s="315">
        <v>12696.26486715</v>
      </c>
      <c r="BI17" s="315">
        <v>12747.27268913</v>
      </c>
      <c r="BJ17" s="315">
        <v>12793.458907720002</v>
      </c>
      <c r="BK17" s="361">
        <v>12873.975695860003</v>
      </c>
      <c r="BL17" s="361">
        <v>12914.01315607</v>
      </c>
      <c r="BM17" s="361">
        <v>12953.307905790003</v>
      </c>
      <c r="BN17" s="363">
        <v>12921.948552060001</v>
      </c>
      <c r="BO17" s="363">
        <v>12466.504264410001</v>
      </c>
      <c r="BP17" s="363">
        <v>12237.038513090001</v>
      </c>
      <c r="BQ17" s="363">
        <v>12086.895553290004</v>
      </c>
      <c r="BR17" s="363">
        <v>11941.050618870002</v>
      </c>
      <c r="BS17" s="363">
        <v>11904.638392510004</v>
      </c>
      <c r="BT17" s="380">
        <v>11872.866891550004</v>
      </c>
      <c r="BU17" s="380">
        <v>11861.195548660002</v>
      </c>
      <c r="BV17" s="380">
        <v>11871.565205060002</v>
      </c>
      <c r="BW17" s="380">
        <v>11917.51247696</v>
      </c>
      <c r="BX17" s="380">
        <v>11954.37831953</v>
      </c>
      <c r="BY17" s="380">
        <v>11992.936417410001</v>
      </c>
      <c r="BZ17" s="380">
        <v>12020.496306469999</v>
      </c>
      <c r="CA17" s="380">
        <v>12061.2131793</v>
      </c>
      <c r="CB17" s="380">
        <v>12121.987556829998</v>
      </c>
      <c r="CC17" s="380">
        <v>12173.45340643</v>
      </c>
      <c r="CD17" s="380">
        <v>12219.887064780001</v>
      </c>
      <c r="CE17" s="380">
        <v>12291.68919698</v>
      </c>
      <c r="CF17" s="380">
        <v>12336.43949583</v>
      </c>
      <c r="CG17" s="380">
        <v>12380.8122849</v>
      </c>
      <c r="CH17" s="380">
        <v>12468.81624811</v>
      </c>
      <c r="CI17" s="380">
        <v>12619.4645983</v>
      </c>
    </row>
    <row r="18" spans="1:87" s="317" customFormat="1" ht="14.25" customHeight="1">
      <c r="A18" s="398" t="s">
        <v>137</v>
      </c>
      <c r="B18" s="315">
        <v>0</v>
      </c>
      <c r="C18" s="315">
        <v>0</v>
      </c>
      <c r="D18" s="315">
        <v>0</v>
      </c>
      <c r="E18" s="315">
        <v>0</v>
      </c>
      <c r="F18" s="315">
        <v>0</v>
      </c>
      <c r="G18" s="315">
        <v>0</v>
      </c>
      <c r="H18" s="315">
        <v>0</v>
      </c>
      <c r="I18" s="315">
        <v>0</v>
      </c>
      <c r="J18" s="315">
        <v>0</v>
      </c>
      <c r="K18" s="315">
        <v>0</v>
      </c>
      <c r="L18" s="315">
        <v>0</v>
      </c>
      <c r="M18" s="315">
        <v>0</v>
      </c>
      <c r="N18" s="315">
        <v>0</v>
      </c>
      <c r="O18" s="315">
        <v>0</v>
      </c>
      <c r="P18" s="315">
        <v>0</v>
      </c>
      <c r="Q18" s="315">
        <v>0</v>
      </c>
      <c r="R18" s="315">
        <v>0</v>
      </c>
      <c r="S18" s="315">
        <v>0</v>
      </c>
      <c r="T18" s="315">
        <v>0</v>
      </c>
      <c r="U18" s="315">
        <v>0</v>
      </c>
      <c r="V18" s="315">
        <v>0</v>
      </c>
      <c r="W18" s="315">
        <v>0</v>
      </c>
      <c r="X18" s="315">
        <v>0</v>
      </c>
      <c r="Y18" s="315">
        <v>0</v>
      </c>
      <c r="Z18" s="315">
        <v>0</v>
      </c>
      <c r="AA18" s="315">
        <v>0</v>
      </c>
      <c r="AB18" s="315">
        <v>0</v>
      </c>
      <c r="AC18" s="315">
        <v>0</v>
      </c>
      <c r="AD18" s="315">
        <v>0</v>
      </c>
      <c r="AE18" s="315">
        <v>0</v>
      </c>
      <c r="AF18" s="315">
        <v>0</v>
      </c>
      <c r="AG18" s="315">
        <v>0</v>
      </c>
      <c r="AH18" s="315">
        <v>0</v>
      </c>
      <c r="AI18" s="315">
        <v>0</v>
      </c>
      <c r="AJ18" s="315">
        <v>0</v>
      </c>
      <c r="AK18" s="315">
        <v>0</v>
      </c>
      <c r="AL18" s="315">
        <v>0</v>
      </c>
      <c r="AM18" s="315">
        <v>0</v>
      </c>
      <c r="AN18" s="315">
        <v>0</v>
      </c>
      <c r="AO18" s="315">
        <v>286.285781</v>
      </c>
      <c r="AP18" s="315">
        <v>685.39629</v>
      </c>
      <c r="AQ18" s="315">
        <v>1048.077437</v>
      </c>
      <c r="AR18" s="315">
        <v>1239.455459</v>
      </c>
      <c r="AS18" s="315">
        <v>1277.514134</v>
      </c>
      <c r="AT18" s="315">
        <v>1308.142892</v>
      </c>
      <c r="AU18" s="315">
        <v>1346.083817</v>
      </c>
      <c r="AV18" s="315">
        <v>1382.337702</v>
      </c>
      <c r="AW18" s="315">
        <v>1426.945985</v>
      </c>
      <c r="AX18" s="315">
        <v>1415.96665</v>
      </c>
      <c r="AY18" s="315">
        <v>1407.090912</v>
      </c>
      <c r="AZ18" s="315">
        <v>1393.956695</v>
      </c>
      <c r="BA18" s="315">
        <v>1384.365672</v>
      </c>
      <c r="BB18" s="315">
        <v>2025.68219</v>
      </c>
      <c r="BC18" s="315">
        <v>2555.334287</v>
      </c>
      <c r="BD18" s="315">
        <v>3152.165865</v>
      </c>
      <c r="BE18" s="318">
        <v>4091.342442</v>
      </c>
      <c r="BF18" s="318">
        <v>5047.177012</v>
      </c>
      <c r="BG18" s="318">
        <v>6620.624934</v>
      </c>
      <c r="BH18" s="315">
        <v>6921.633223</v>
      </c>
      <c r="BI18" s="315">
        <v>7369.36373</v>
      </c>
      <c r="BJ18" s="315">
        <v>7926.49042</v>
      </c>
      <c r="BK18" s="361">
        <v>8800.975289</v>
      </c>
      <c r="BL18" s="361">
        <v>9664.251165</v>
      </c>
      <c r="BM18" s="361">
        <v>10492.142432</v>
      </c>
      <c r="BN18" s="363">
        <v>11281.200976</v>
      </c>
      <c r="BO18" s="363">
        <v>12530.374806</v>
      </c>
      <c r="BP18" s="363">
        <v>13404.951218</v>
      </c>
      <c r="BQ18" s="363">
        <v>14304.506055</v>
      </c>
      <c r="BR18" s="363">
        <v>15033.393338</v>
      </c>
      <c r="BS18" s="363">
        <v>15358.965936</v>
      </c>
      <c r="BT18" s="380">
        <v>15808.695929</v>
      </c>
      <c r="BU18" s="380">
        <v>16270.967792</v>
      </c>
      <c r="BV18" s="380">
        <v>16417.514188</v>
      </c>
      <c r="BW18" s="380">
        <v>16686.86683</v>
      </c>
      <c r="BX18" s="380">
        <v>16841.53545</v>
      </c>
      <c r="BY18" s="380">
        <v>16958.703008</v>
      </c>
      <c r="BZ18" s="380">
        <v>17048.689411</v>
      </c>
      <c r="CA18" s="380">
        <v>16842.093101</v>
      </c>
      <c r="CB18" s="380">
        <v>17046.116788</v>
      </c>
      <c r="CC18" s="380">
        <v>17367.186101</v>
      </c>
      <c r="CD18" s="380">
        <v>17561.595219</v>
      </c>
      <c r="CE18" s="380">
        <v>17614.413084</v>
      </c>
      <c r="CF18" s="380">
        <v>17695.973433</v>
      </c>
      <c r="CG18" s="380">
        <v>17844.938812</v>
      </c>
      <c r="CH18" s="380">
        <v>17848.719749</v>
      </c>
      <c r="CI18" s="380">
        <v>17621.680616</v>
      </c>
    </row>
    <row r="19" spans="1:87" s="317" customFormat="1" ht="14.25" customHeight="1">
      <c r="A19" s="398" t="s">
        <v>4</v>
      </c>
      <c r="B19" s="315">
        <v>382.00580591000005</v>
      </c>
      <c r="C19" s="315">
        <v>474.25987700999997</v>
      </c>
      <c r="D19" s="315">
        <v>470.66928667</v>
      </c>
      <c r="E19" s="315">
        <v>281.96550277999995</v>
      </c>
      <c r="F19" s="315">
        <v>563.29605286</v>
      </c>
      <c r="G19" s="315">
        <v>651.62522002</v>
      </c>
      <c r="H19" s="315">
        <v>743.3156634500001</v>
      </c>
      <c r="I19" s="315">
        <v>687.7055216699999</v>
      </c>
      <c r="J19" s="315">
        <v>1423.3571353900002</v>
      </c>
      <c r="K19" s="315">
        <v>1685.75021201</v>
      </c>
      <c r="L19" s="315">
        <v>1734.5419260899998</v>
      </c>
      <c r="M19" s="315">
        <v>1781.89159972</v>
      </c>
      <c r="N19" s="315">
        <v>1554.1655048900002</v>
      </c>
      <c r="O19" s="315">
        <v>1944.6592698099998</v>
      </c>
      <c r="P19" s="315">
        <v>1820.78291881</v>
      </c>
      <c r="Q19" s="315">
        <v>2260.31021693</v>
      </c>
      <c r="R19" s="315">
        <v>2379.33100556</v>
      </c>
      <c r="S19" s="315">
        <v>2121.98652697</v>
      </c>
      <c r="T19" s="315">
        <v>1916.1141898800001</v>
      </c>
      <c r="U19" s="315">
        <v>2149.11609147</v>
      </c>
      <c r="V19" s="315">
        <v>2041.7858282</v>
      </c>
      <c r="W19" s="315">
        <v>2277.93118773</v>
      </c>
      <c r="X19" s="315">
        <v>2319.5842816100003</v>
      </c>
      <c r="Y19" s="315">
        <v>2655.3131131100004</v>
      </c>
      <c r="Z19" s="315">
        <v>3045</v>
      </c>
      <c r="AA19" s="321">
        <v>3978.65694008</v>
      </c>
      <c r="AB19" s="321">
        <v>3991.06301905</v>
      </c>
      <c r="AC19" s="321">
        <v>3914.12045378</v>
      </c>
      <c r="AD19" s="321">
        <v>4171.67837565</v>
      </c>
      <c r="AE19" s="321">
        <v>4420.85766126</v>
      </c>
      <c r="AF19" s="321">
        <v>5043.78011158</v>
      </c>
      <c r="AG19" s="321">
        <v>5287.5833544</v>
      </c>
      <c r="AH19" s="321">
        <v>4183.05422844</v>
      </c>
      <c r="AI19" s="321">
        <v>4645.5503746</v>
      </c>
      <c r="AJ19" s="321">
        <v>4812.100737649999</v>
      </c>
      <c r="AK19" s="321">
        <v>4543.83942986</v>
      </c>
      <c r="AL19" s="321">
        <v>3786.5001341999996</v>
      </c>
      <c r="AM19" s="321">
        <v>4445.47990492</v>
      </c>
      <c r="AN19" s="321">
        <v>4722.68216545</v>
      </c>
      <c r="AO19" s="321">
        <v>5106.7186448699995</v>
      </c>
      <c r="AP19" s="321">
        <v>4887.43120561</v>
      </c>
      <c r="AQ19" s="321">
        <v>5010.26373002</v>
      </c>
      <c r="AR19" s="321">
        <v>5100.53377662</v>
      </c>
      <c r="AS19" s="321">
        <v>5065.06460264</v>
      </c>
      <c r="AT19" s="321">
        <v>3933.220393</v>
      </c>
      <c r="AU19" s="321">
        <v>4340.46048331</v>
      </c>
      <c r="AV19" s="321">
        <v>5107.81677787</v>
      </c>
      <c r="AW19" s="321">
        <v>4947.217013609999</v>
      </c>
      <c r="AX19" s="321">
        <v>4405.3022216300005</v>
      </c>
      <c r="AY19" s="321">
        <v>5080.10217775</v>
      </c>
      <c r="AZ19" s="321">
        <v>5542.00435655</v>
      </c>
      <c r="BA19" s="321">
        <v>6647.6472999</v>
      </c>
      <c r="BB19" s="321">
        <v>4126.817132820001</v>
      </c>
      <c r="BC19" s="321">
        <v>4844.20945455</v>
      </c>
      <c r="BD19" s="321">
        <v>5236.40492029</v>
      </c>
      <c r="BE19" s="322">
        <v>6534.2051495900005</v>
      </c>
      <c r="BF19" s="322">
        <v>4435.65270468</v>
      </c>
      <c r="BG19" s="322">
        <v>5099.625755399999</v>
      </c>
      <c r="BH19" s="321">
        <v>5992.51620796</v>
      </c>
      <c r="BI19" s="321">
        <v>5733.51433887</v>
      </c>
      <c r="BJ19" s="321">
        <v>5498.78750779</v>
      </c>
      <c r="BK19" s="364">
        <v>5550.3889804499995</v>
      </c>
      <c r="BL19" s="364">
        <v>5571.87048321</v>
      </c>
      <c r="BM19" s="364">
        <v>6523.74607947</v>
      </c>
      <c r="BN19" s="374">
        <v>5194.94694862</v>
      </c>
      <c r="BO19" s="374">
        <v>6040.66474789</v>
      </c>
      <c r="BP19" s="374">
        <v>5321.252513390001</v>
      </c>
      <c r="BQ19" s="374">
        <v>5354.84220336</v>
      </c>
      <c r="BR19" s="374">
        <v>3969.37834082</v>
      </c>
      <c r="BS19" s="374">
        <v>3371.50496951</v>
      </c>
      <c r="BT19" s="381">
        <v>5056.81139392</v>
      </c>
      <c r="BU19" s="381">
        <v>5025.13449005</v>
      </c>
      <c r="BV19" s="381">
        <v>7594.9265594</v>
      </c>
      <c r="BW19" s="381">
        <v>5748.283200600001</v>
      </c>
      <c r="BX19" s="381">
        <v>5429.287060600001</v>
      </c>
      <c r="BY19" s="381">
        <v>4916.87923354</v>
      </c>
      <c r="BZ19" s="381">
        <v>9720.398587200001</v>
      </c>
      <c r="CA19" s="381">
        <v>6632.40269724</v>
      </c>
      <c r="CB19" s="381">
        <v>4212.88062224</v>
      </c>
      <c r="CC19" s="381">
        <v>4263.40439035</v>
      </c>
      <c r="CD19" s="381">
        <v>7046.0597603999995</v>
      </c>
      <c r="CE19" s="381">
        <v>7490.7780228500005</v>
      </c>
      <c r="CF19" s="381">
        <v>8109.148232850001</v>
      </c>
      <c r="CG19" s="381">
        <v>8277.5612045</v>
      </c>
      <c r="CH19" s="381">
        <v>17523.68777393</v>
      </c>
      <c r="CI19" s="381">
        <v>7872.1250869899995</v>
      </c>
    </row>
    <row r="20" spans="1:87" s="317" customFormat="1" ht="14.25" customHeight="1">
      <c r="A20" s="398" t="s">
        <v>23</v>
      </c>
      <c r="B20" s="321">
        <v>0</v>
      </c>
      <c r="C20" s="321">
        <v>0</v>
      </c>
      <c r="D20" s="321">
        <v>0</v>
      </c>
      <c r="E20" s="321">
        <v>0</v>
      </c>
      <c r="F20" s="321">
        <v>0</v>
      </c>
      <c r="G20" s="321">
        <v>0</v>
      </c>
      <c r="H20" s="321">
        <v>0</v>
      </c>
      <c r="I20" s="321">
        <v>0</v>
      </c>
      <c r="J20" s="321">
        <v>0</v>
      </c>
      <c r="K20" s="321">
        <v>0</v>
      </c>
      <c r="L20" s="321">
        <v>0</v>
      </c>
      <c r="M20" s="321">
        <v>0</v>
      </c>
      <c r="N20" s="321">
        <v>0</v>
      </c>
      <c r="O20" s="321">
        <v>0</v>
      </c>
      <c r="P20" s="321">
        <v>0</v>
      </c>
      <c r="Q20" s="321">
        <v>0</v>
      </c>
      <c r="R20" s="321">
        <v>0</v>
      </c>
      <c r="S20" s="321">
        <v>0</v>
      </c>
      <c r="T20" s="321">
        <v>0</v>
      </c>
      <c r="U20" s="321">
        <v>0</v>
      </c>
      <c r="V20" s="321">
        <v>0</v>
      </c>
      <c r="W20" s="321">
        <v>0</v>
      </c>
      <c r="X20" s="321">
        <v>0</v>
      </c>
      <c r="Y20" s="321">
        <v>0</v>
      </c>
      <c r="Z20" s="321">
        <v>0</v>
      </c>
      <c r="AA20" s="321">
        <v>0</v>
      </c>
      <c r="AB20" s="321">
        <v>0</v>
      </c>
      <c r="AC20" s="321">
        <v>0</v>
      </c>
      <c r="AD20" s="321">
        <v>0</v>
      </c>
      <c r="AE20" s="321">
        <v>0</v>
      </c>
      <c r="AF20" s="321">
        <v>0</v>
      </c>
      <c r="AG20" s="321">
        <v>0</v>
      </c>
      <c r="AH20" s="321">
        <v>0</v>
      </c>
      <c r="AI20" s="321">
        <v>0</v>
      </c>
      <c r="AJ20" s="321">
        <v>0</v>
      </c>
      <c r="AK20" s="321">
        <v>0</v>
      </c>
      <c r="AL20" s="321">
        <v>0</v>
      </c>
      <c r="AM20" s="321">
        <v>0</v>
      </c>
      <c r="AN20" s="321">
        <v>0</v>
      </c>
      <c r="AO20" s="321">
        <v>0</v>
      </c>
      <c r="AP20" s="321">
        <v>0</v>
      </c>
      <c r="AQ20" s="321">
        <v>21.2410979</v>
      </c>
      <c r="AR20" s="321">
        <v>122.55168914000001</v>
      </c>
      <c r="AS20" s="321">
        <v>138.55168913999998</v>
      </c>
      <c r="AT20" s="321">
        <v>140.69172075</v>
      </c>
      <c r="AU20" s="321">
        <v>143.70974889</v>
      </c>
      <c r="AV20" s="321">
        <v>143.70974889</v>
      </c>
      <c r="AW20" s="321">
        <v>150.70974889</v>
      </c>
      <c r="AX20" s="321">
        <v>154.16341916</v>
      </c>
      <c r="AY20" s="321">
        <v>312.16645962</v>
      </c>
      <c r="AZ20" s="321">
        <v>312.96645962</v>
      </c>
      <c r="BA20" s="321">
        <v>287.50807779</v>
      </c>
      <c r="BB20" s="321">
        <v>575.0303982</v>
      </c>
      <c r="BC20" s="321">
        <v>583.2430357899999</v>
      </c>
      <c r="BD20" s="315">
        <v>574.98357821</v>
      </c>
      <c r="BE20" s="322">
        <v>575.27565769</v>
      </c>
      <c r="BF20" s="322">
        <v>580.01494076</v>
      </c>
      <c r="BG20" s="322">
        <v>585.4802881</v>
      </c>
      <c r="BH20" s="315">
        <v>585.4802881</v>
      </c>
      <c r="BI20" s="315">
        <v>585.4802881</v>
      </c>
      <c r="BJ20" s="315">
        <v>200.16897773</v>
      </c>
      <c r="BK20" s="361">
        <v>143.82221659</v>
      </c>
      <c r="BL20" s="361">
        <v>143.82221659</v>
      </c>
      <c r="BM20" s="364">
        <v>143.82221659</v>
      </c>
      <c r="BN20" s="374">
        <v>82.09485891</v>
      </c>
      <c r="BO20" s="374">
        <v>82.15437471999999</v>
      </c>
      <c r="BP20" s="374">
        <v>431.09890391000005</v>
      </c>
      <c r="BQ20" s="374">
        <v>431.09890391000005</v>
      </c>
      <c r="BR20" s="374">
        <v>674.9097732</v>
      </c>
      <c r="BS20" s="374">
        <v>674.9097732</v>
      </c>
      <c r="BT20" s="381">
        <v>669.57931749</v>
      </c>
      <c r="BU20" s="381">
        <v>682.57931749</v>
      </c>
      <c r="BV20" s="381">
        <v>956.26186243</v>
      </c>
      <c r="BW20" s="381">
        <v>956.26186243</v>
      </c>
      <c r="BX20" s="381">
        <v>956.26186243</v>
      </c>
      <c r="BY20" s="381">
        <v>956.26186243</v>
      </c>
      <c r="BZ20" s="381">
        <v>953.48579337</v>
      </c>
      <c r="CA20" s="381">
        <v>953.48579337</v>
      </c>
      <c r="CB20" s="381">
        <v>920.51912391</v>
      </c>
      <c r="CC20" s="381">
        <v>933.93640375</v>
      </c>
      <c r="CD20" s="381">
        <v>933.93640375</v>
      </c>
      <c r="CE20" s="381">
        <v>933.93640375</v>
      </c>
      <c r="CF20" s="381">
        <v>579.9502704</v>
      </c>
      <c r="CG20" s="381">
        <v>579.9502704</v>
      </c>
      <c r="CH20" s="381">
        <v>579.9502704</v>
      </c>
      <c r="CI20" s="381">
        <v>579.9502704</v>
      </c>
    </row>
    <row r="21" spans="1:87" s="317" customFormat="1" ht="14.25" customHeight="1">
      <c r="A21" s="365" t="s">
        <v>138</v>
      </c>
      <c r="B21" s="321">
        <v>0</v>
      </c>
      <c r="C21" s="321">
        <v>0</v>
      </c>
      <c r="D21" s="321">
        <v>0</v>
      </c>
      <c r="E21" s="321">
        <v>0</v>
      </c>
      <c r="F21" s="321">
        <v>0</v>
      </c>
      <c r="G21" s="321">
        <v>0</v>
      </c>
      <c r="H21" s="321">
        <v>0</v>
      </c>
      <c r="I21" s="321">
        <v>0</v>
      </c>
      <c r="J21" s="321">
        <v>0</v>
      </c>
      <c r="K21" s="321">
        <v>0</v>
      </c>
      <c r="L21" s="321">
        <v>0</v>
      </c>
      <c r="M21" s="321">
        <v>0</v>
      </c>
      <c r="N21" s="321">
        <v>0</v>
      </c>
      <c r="O21" s="321">
        <v>0</v>
      </c>
      <c r="P21" s="321">
        <v>0</v>
      </c>
      <c r="Q21" s="321">
        <v>0</v>
      </c>
      <c r="R21" s="321">
        <v>0</v>
      </c>
      <c r="S21" s="321">
        <v>0</v>
      </c>
      <c r="T21" s="321">
        <v>0</v>
      </c>
      <c r="U21" s="321">
        <v>0</v>
      </c>
      <c r="V21" s="321">
        <v>0</v>
      </c>
      <c r="W21" s="321">
        <v>0</v>
      </c>
      <c r="X21" s="321">
        <v>0</v>
      </c>
      <c r="Y21" s="321">
        <v>0</v>
      </c>
      <c r="Z21" s="321">
        <v>0</v>
      </c>
      <c r="AA21" s="321">
        <v>0</v>
      </c>
      <c r="AB21" s="321">
        <v>0</v>
      </c>
      <c r="AC21" s="321">
        <v>0</v>
      </c>
      <c r="AD21" s="321">
        <v>0</v>
      </c>
      <c r="AE21" s="321">
        <v>0</v>
      </c>
      <c r="AF21" s="321">
        <v>0</v>
      </c>
      <c r="AG21" s="321">
        <v>0</v>
      </c>
      <c r="AH21" s="321">
        <v>0</v>
      </c>
      <c r="AI21" s="321">
        <v>0</v>
      </c>
      <c r="AJ21" s="321">
        <v>0</v>
      </c>
      <c r="AK21" s="321">
        <v>0</v>
      </c>
      <c r="AL21" s="321">
        <v>0</v>
      </c>
      <c r="AM21" s="321">
        <v>0</v>
      </c>
      <c r="AN21" s="321">
        <v>0</v>
      </c>
      <c r="AO21" s="321">
        <v>0</v>
      </c>
      <c r="AP21" s="321">
        <v>0</v>
      </c>
      <c r="AQ21" s="321">
        <v>0</v>
      </c>
      <c r="AR21" s="321">
        <v>0</v>
      </c>
      <c r="AS21" s="321">
        <v>0</v>
      </c>
      <c r="AT21" s="321">
        <v>0</v>
      </c>
      <c r="AU21" s="321">
        <v>0</v>
      </c>
      <c r="AV21" s="321">
        <v>0</v>
      </c>
      <c r="AW21" s="321">
        <v>0</v>
      </c>
      <c r="AX21" s="321">
        <v>0</v>
      </c>
      <c r="AY21" s="321">
        <v>0</v>
      </c>
      <c r="AZ21" s="321">
        <v>0</v>
      </c>
      <c r="BA21" s="321">
        <v>0</v>
      </c>
      <c r="BB21" s="321">
        <v>0</v>
      </c>
      <c r="BC21" s="321">
        <v>0</v>
      </c>
      <c r="BD21" s="321">
        <v>0</v>
      </c>
      <c r="BE21" s="322">
        <v>0</v>
      </c>
      <c r="BF21" s="322">
        <v>0</v>
      </c>
      <c r="BG21" s="322">
        <v>0</v>
      </c>
      <c r="BH21" s="321">
        <v>0</v>
      </c>
      <c r="BI21" s="321">
        <v>0</v>
      </c>
      <c r="BJ21" s="321">
        <v>2105.866</v>
      </c>
      <c r="BK21" s="361">
        <v>1517.893</v>
      </c>
      <c r="BL21" s="361">
        <v>1888.255</v>
      </c>
      <c r="BM21" s="364">
        <v>1551.565</v>
      </c>
      <c r="BN21" s="374">
        <v>2108.149</v>
      </c>
      <c r="BO21" s="374">
        <v>1826.552</v>
      </c>
      <c r="BP21" s="374">
        <v>1305.387</v>
      </c>
      <c r="BQ21" s="374">
        <v>705.007</v>
      </c>
      <c r="BR21" s="374">
        <v>528.322</v>
      </c>
      <c r="BS21" s="374">
        <v>216.761</v>
      </c>
      <c r="BT21" s="381">
        <v>527.377</v>
      </c>
      <c r="BU21" s="381">
        <v>442.269</v>
      </c>
      <c r="BV21" s="381">
        <v>396.669</v>
      </c>
      <c r="BW21" s="381">
        <v>521.569</v>
      </c>
      <c r="BX21" s="381">
        <v>503.169</v>
      </c>
      <c r="BY21" s="381">
        <v>648.069</v>
      </c>
      <c r="BZ21" s="381">
        <v>623.869</v>
      </c>
      <c r="CA21" s="381">
        <v>884.629</v>
      </c>
      <c r="CB21" s="381">
        <v>778.329</v>
      </c>
      <c r="CC21" s="381">
        <v>632.829</v>
      </c>
      <c r="CD21" s="381">
        <v>414.529</v>
      </c>
      <c r="CE21" s="381">
        <v>566.332</v>
      </c>
      <c r="CF21" s="381">
        <v>492.832</v>
      </c>
      <c r="CG21" s="381">
        <v>501.632</v>
      </c>
      <c r="CH21" s="381">
        <v>540.232</v>
      </c>
      <c r="CI21" s="381">
        <v>579.132</v>
      </c>
    </row>
    <row r="22" spans="1:87" ht="16.5" customHeight="1">
      <c r="A22" s="401" t="s">
        <v>139</v>
      </c>
      <c r="B22" s="321">
        <v>1914.1976264099999</v>
      </c>
      <c r="C22" s="321">
        <v>1895.0923629499998</v>
      </c>
      <c r="D22" s="321">
        <v>1748.40006817</v>
      </c>
      <c r="E22" s="321">
        <v>1688.1390187300003</v>
      </c>
      <c r="F22" s="321">
        <v>1707.4879292199998</v>
      </c>
      <c r="G22" s="321">
        <v>1711.16196623</v>
      </c>
      <c r="H22" s="321">
        <v>1737.23921266</v>
      </c>
      <c r="I22" s="321">
        <v>1735.73303953</v>
      </c>
      <c r="J22" s="321">
        <v>1926.64796647</v>
      </c>
      <c r="K22" s="321">
        <v>1704.26485583</v>
      </c>
      <c r="L22" s="321">
        <v>1699.3557877399999</v>
      </c>
      <c r="M22" s="321">
        <v>1712.4843481799999</v>
      </c>
      <c r="N22" s="321">
        <v>1586.6079642999998</v>
      </c>
      <c r="O22" s="321">
        <v>1542.55442463</v>
      </c>
      <c r="P22" s="321">
        <v>1546.5942969300002</v>
      </c>
      <c r="Q22" s="321">
        <v>2481.8978898</v>
      </c>
      <c r="R22" s="321">
        <v>2290.53329677</v>
      </c>
      <c r="S22" s="321">
        <v>2644.50627931</v>
      </c>
      <c r="T22" s="321">
        <v>1538.0903488300003</v>
      </c>
      <c r="U22" s="321">
        <v>1534.03494375</v>
      </c>
      <c r="V22" s="321">
        <v>1531.8288342400003</v>
      </c>
      <c r="W22" s="321">
        <v>1548.8883649500003</v>
      </c>
      <c r="X22" s="321">
        <v>1549.6276601900001</v>
      </c>
      <c r="Y22" s="321">
        <v>1084.13426791</v>
      </c>
      <c r="Z22" s="321">
        <v>1992</v>
      </c>
      <c r="AA22" s="321">
        <v>2318.47906423</v>
      </c>
      <c r="AB22" s="321">
        <v>298.66563139</v>
      </c>
      <c r="AC22" s="321">
        <v>2447.3568932099997</v>
      </c>
      <c r="AD22" s="321">
        <v>2424.1090425099997</v>
      </c>
      <c r="AE22" s="321">
        <v>720.5360762700001</v>
      </c>
      <c r="AF22" s="321">
        <v>373.45903306</v>
      </c>
      <c r="AG22" s="321">
        <v>1120.35206851</v>
      </c>
      <c r="AH22" s="321">
        <v>190.73768884</v>
      </c>
      <c r="AI22" s="321">
        <v>85.97277216</v>
      </c>
      <c r="AJ22" s="321">
        <v>303.64076544</v>
      </c>
      <c r="AK22" s="321">
        <v>841.7786294000001</v>
      </c>
      <c r="AL22" s="321">
        <v>79.91187158999999</v>
      </c>
      <c r="AM22" s="321">
        <v>281.00684619</v>
      </c>
      <c r="AN22" s="321">
        <v>3500.51017465</v>
      </c>
      <c r="AO22" s="321">
        <v>1626.26848473</v>
      </c>
      <c r="AP22" s="321">
        <v>1376.8484925799999</v>
      </c>
      <c r="AQ22" s="321">
        <v>607.8049702700001</v>
      </c>
      <c r="AR22" s="321">
        <v>3353.547974829998</v>
      </c>
      <c r="AS22" s="321">
        <v>3347.171868109997</v>
      </c>
      <c r="AT22" s="321">
        <v>591.6718680399971</v>
      </c>
      <c r="AU22" s="321">
        <v>1912.43333661</v>
      </c>
      <c r="AV22" s="321">
        <v>1085.668719669994</v>
      </c>
      <c r="AW22" s="321">
        <v>515.8885761100045</v>
      </c>
      <c r="AX22" s="321">
        <v>580.0751788600044</v>
      </c>
      <c r="AY22" s="321">
        <v>515.5002444000054</v>
      </c>
      <c r="AZ22" s="321">
        <v>515.499733920002</v>
      </c>
      <c r="BA22" s="321">
        <v>515.200135369999</v>
      </c>
      <c r="BB22" s="321">
        <v>532.1769627899971</v>
      </c>
      <c r="BC22" s="321">
        <v>542.2875392299919</v>
      </c>
      <c r="BD22" s="323">
        <v>1129.3620147299996</v>
      </c>
      <c r="BE22" s="322">
        <v>1129.5079194000054</v>
      </c>
      <c r="BF22" s="322">
        <v>1127.0818699300041</v>
      </c>
      <c r="BG22" s="322">
        <v>1126.952210800007</v>
      </c>
      <c r="BH22" s="323">
        <v>1175.3385106300086</v>
      </c>
      <c r="BI22" s="323">
        <v>1124.5260978500023</v>
      </c>
      <c r="BJ22" s="323">
        <v>1122.0927877400018</v>
      </c>
      <c r="BK22" s="366">
        <v>1127.0754864600028</v>
      </c>
      <c r="BL22" s="366">
        <v>1119.6486869900016</v>
      </c>
      <c r="BM22" s="364">
        <v>1119.7335299900017</v>
      </c>
      <c r="BN22" s="374">
        <v>1117.1011590399971</v>
      </c>
      <c r="BO22" s="374">
        <v>1237.061399079998</v>
      </c>
      <c r="BP22" s="374">
        <v>1234.4432176500054</v>
      </c>
      <c r="BQ22" s="374">
        <v>3523.421983010006</v>
      </c>
      <c r="BR22" s="374">
        <v>3548.4215470100057</v>
      </c>
      <c r="BS22" s="374">
        <v>3536.817902240002</v>
      </c>
      <c r="BT22" s="382">
        <v>3586.817902240002</v>
      </c>
      <c r="BU22" s="382">
        <v>3575.15117059</v>
      </c>
      <c r="BV22" s="382">
        <v>3694.77453659</v>
      </c>
      <c r="BW22" s="382">
        <v>3665.944969980007</v>
      </c>
      <c r="BX22" s="382">
        <v>3685.944899980007</v>
      </c>
      <c r="BY22" s="382">
        <v>3676.0430336600075</v>
      </c>
      <c r="BZ22" s="382">
        <v>3658.6925488500024</v>
      </c>
      <c r="CA22" s="382">
        <v>3648.6908730900077</v>
      </c>
      <c r="CB22" s="382">
        <v>3648.6908730900077</v>
      </c>
      <c r="CC22" s="382">
        <v>3638.6873820900078</v>
      </c>
      <c r="CD22" s="382">
        <v>3621.3460492800027</v>
      </c>
      <c r="CE22" s="382">
        <v>3611.056424720005</v>
      </c>
      <c r="CF22" s="382">
        <v>3611.056424720005</v>
      </c>
      <c r="CG22" s="382">
        <v>3601.0081723200037</v>
      </c>
      <c r="CH22" s="382">
        <v>3567.6748389900017</v>
      </c>
      <c r="CI22" s="382">
        <v>3764.80940659</v>
      </c>
    </row>
    <row r="23" spans="1:87" s="317" customFormat="1" ht="25.5" customHeight="1">
      <c r="A23" s="397" t="s">
        <v>140</v>
      </c>
      <c r="B23" s="313">
        <v>3936.40290574</v>
      </c>
      <c r="C23" s="313">
        <v>3830.6717573599994</v>
      </c>
      <c r="D23" s="313">
        <v>4201.9799115099995</v>
      </c>
      <c r="E23" s="313">
        <v>4726.711792440001</v>
      </c>
      <c r="F23" s="313">
        <v>4917.24905753</v>
      </c>
      <c r="G23" s="313">
        <v>3130.65703566</v>
      </c>
      <c r="H23" s="313">
        <v>2517.1982803599994</v>
      </c>
      <c r="I23" s="313">
        <v>2933.6362087399993</v>
      </c>
      <c r="J23" s="313">
        <v>2664.40909712</v>
      </c>
      <c r="K23" s="313">
        <v>2228.0537140799993</v>
      </c>
      <c r="L23" s="313">
        <v>2217.62348534</v>
      </c>
      <c r="M23" s="313">
        <v>2673.970727990001</v>
      </c>
      <c r="N23" s="313">
        <v>1168.88795553</v>
      </c>
      <c r="O23" s="313">
        <v>1217.5387805</v>
      </c>
      <c r="P23" s="313">
        <v>1214.1885500399997</v>
      </c>
      <c r="Q23" s="313">
        <v>380.6590878</v>
      </c>
      <c r="R23" s="313">
        <v>370.9527054299999</v>
      </c>
      <c r="S23" s="313">
        <v>378.07800251000003</v>
      </c>
      <c r="T23" s="313">
        <v>388.6770301899999</v>
      </c>
      <c r="U23" s="313">
        <v>375.39396945</v>
      </c>
      <c r="V23" s="313">
        <v>371.69781729</v>
      </c>
      <c r="W23" s="313">
        <v>364.42637582</v>
      </c>
      <c r="X23" s="313">
        <v>358.21105663000003</v>
      </c>
      <c r="Y23" s="313">
        <v>359.53539478999994</v>
      </c>
      <c r="Z23" s="313">
        <v>355</v>
      </c>
      <c r="AA23" s="313">
        <v>351.84721838</v>
      </c>
      <c r="AB23" s="313">
        <v>282.87118425</v>
      </c>
      <c r="AC23" s="313">
        <v>276.70469039</v>
      </c>
      <c r="AD23" s="313">
        <v>265.45336076</v>
      </c>
      <c r="AE23" s="313">
        <v>252.29548211000002</v>
      </c>
      <c r="AF23" s="313">
        <v>189.59636969</v>
      </c>
      <c r="AG23" s="313">
        <v>190.09031839999997</v>
      </c>
      <c r="AH23" s="313">
        <v>922.52795563</v>
      </c>
      <c r="AI23" s="313">
        <v>161.46228057000002</v>
      </c>
      <c r="AJ23" s="313">
        <v>397.71398457</v>
      </c>
      <c r="AK23" s="313">
        <v>735.58973779</v>
      </c>
      <c r="AL23" s="313">
        <v>2046.3306983599998</v>
      </c>
      <c r="AM23" s="313">
        <v>2319.55577753</v>
      </c>
      <c r="AN23" s="313">
        <v>2368.9198316099996</v>
      </c>
      <c r="AO23" s="313">
        <v>2616.4099807300004</v>
      </c>
      <c r="AP23" s="313">
        <v>2339.76055517</v>
      </c>
      <c r="AQ23" s="313">
        <v>2033.73829831</v>
      </c>
      <c r="AR23" s="313">
        <v>1913.0702859900007</v>
      </c>
      <c r="AS23" s="313">
        <v>2050.42855341</v>
      </c>
      <c r="AT23" s="313">
        <v>2106.284632</v>
      </c>
      <c r="AU23" s="313">
        <v>1822.749471720001</v>
      </c>
      <c r="AV23" s="313">
        <v>1812.2675564500007</v>
      </c>
      <c r="AW23" s="313">
        <v>1637.9281926800004</v>
      </c>
      <c r="AX23" s="313">
        <v>1639.1327916299972</v>
      </c>
      <c r="AY23" s="313">
        <v>1596.9083916100044</v>
      </c>
      <c r="AZ23" s="313">
        <v>1545.8557118799972</v>
      </c>
      <c r="BA23" s="313">
        <v>1517.1135183900033</v>
      </c>
      <c r="BB23" s="313">
        <v>1466.5711982799987</v>
      </c>
      <c r="BC23" s="313">
        <v>1255.0474976499977</v>
      </c>
      <c r="BD23" s="313">
        <v>1268.2404342599946</v>
      </c>
      <c r="BE23" s="324">
        <v>4763.425891989994</v>
      </c>
      <c r="BF23" s="324">
        <v>4832.234350280002</v>
      </c>
      <c r="BG23" s="324">
        <v>4455.733505240001</v>
      </c>
      <c r="BH23" s="313">
        <v>4297.909687340004</v>
      </c>
      <c r="BI23" s="313">
        <v>4278.807916100002</v>
      </c>
      <c r="BJ23" s="313">
        <v>4381.846329100003</v>
      </c>
      <c r="BK23" s="360">
        <v>4191.274074349998</v>
      </c>
      <c r="BL23" s="360">
        <v>4145.788889740002</v>
      </c>
      <c r="BM23" s="360">
        <v>4127.595887649998</v>
      </c>
      <c r="BN23" s="375">
        <v>4363.692669200001</v>
      </c>
      <c r="BO23" s="375">
        <v>4302.9493495000015</v>
      </c>
      <c r="BP23" s="375">
        <v>4033.0696188599986</v>
      </c>
      <c r="BQ23" s="375">
        <v>3902.9890714399985</v>
      </c>
      <c r="BR23" s="375">
        <v>3839.5844862700005</v>
      </c>
      <c r="BS23" s="375">
        <v>3741.17146732</v>
      </c>
      <c r="BT23" s="383">
        <v>3950.4271571599998</v>
      </c>
      <c r="BU23" s="383">
        <v>3978.1998142800007</v>
      </c>
      <c r="BV23" s="383">
        <v>4016.577935</v>
      </c>
      <c r="BW23" s="383">
        <v>4094.37658604</v>
      </c>
      <c r="BX23" s="383">
        <v>4298.82584174</v>
      </c>
      <c r="BY23" s="383">
        <v>4476.64312624</v>
      </c>
      <c r="BZ23" s="383">
        <v>4261.43511544</v>
      </c>
      <c r="CA23" s="383">
        <v>4364.46073205</v>
      </c>
      <c r="CB23" s="383">
        <v>4271.03943199</v>
      </c>
      <c r="CC23" s="383">
        <v>4094.40386759</v>
      </c>
      <c r="CD23" s="383">
        <v>3916.48163568</v>
      </c>
      <c r="CE23" s="383">
        <v>4098.3290746</v>
      </c>
      <c r="CF23" s="383">
        <v>4047.21732123</v>
      </c>
      <c r="CG23" s="383">
        <v>3182.8348895</v>
      </c>
      <c r="CH23" s="383">
        <v>2983.50509486</v>
      </c>
      <c r="CI23" s="383">
        <v>3044.43823054</v>
      </c>
    </row>
    <row r="24" spans="1:87" s="317" customFormat="1" ht="14.25" customHeight="1">
      <c r="A24" s="398" t="s">
        <v>130</v>
      </c>
      <c r="B24" s="315">
        <v>3684.96649004</v>
      </c>
      <c r="C24" s="315">
        <v>3585.1702681499996</v>
      </c>
      <c r="D24" s="315">
        <v>3993.3946479899996</v>
      </c>
      <c r="E24" s="315">
        <v>4550.235624190001</v>
      </c>
      <c r="F24" s="315">
        <v>4774.26135335</v>
      </c>
      <c r="G24" s="315">
        <v>2988.89886392</v>
      </c>
      <c r="H24" s="315">
        <v>2405.0575276</v>
      </c>
      <c r="I24" s="315">
        <v>2837.68187016</v>
      </c>
      <c r="J24" s="315">
        <v>2584.2407988499995</v>
      </c>
      <c r="K24" s="315">
        <v>2208.0445809499997</v>
      </c>
      <c r="L24" s="315">
        <v>2199.7150299200002</v>
      </c>
      <c r="M24" s="315">
        <v>2656.4080846700003</v>
      </c>
      <c r="N24" s="315">
        <v>1152.6852698599998</v>
      </c>
      <c r="O24" s="315">
        <v>1200.83939896</v>
      </c>
      <c r="P24" s="315">
        <v>1197.3943715099997</v>
      </c>
      <c r="Q24" s="315">
        <v>364.20866956</v>
      </c>
      <c r="R24" s="315">
        <v>355.96604952999996</v>
      </c>
      <c r="S24" s="315">
        <v>362.33184083000003</v>
      </c>
      <c r="T24" s="315">
        <v>371.79535304999996</v>
      </c>
      <c r="U24" s="315">
        <v>366.74646571</v>
      </c>
      <c r="V24" s="315">
        <v>362.87072227</v>
      </c>
      <c r="W24" s="315">
        <v>355.82316696</v>
      </c>
      <c r="X24" s="315">
        <v>353.95295547</v>
      </c>
      <c r="Y24" s="315">
        <v>355.25946746</v>
      </c>
      <c r="Z24" s="315">
        <v>351</v>
      </c>
      <c r="AA24" s="315">
        <v>347.78255100999996</v>
      </c>
      <c r="AB24" s="315">
        <v>282.56513168</v>
      </c>
      <c r="AC24" s="315">
        <v>276.41318605000004</v>
      </c>
      <c r="AD24" s="315">
        <v>265.17258907</v>
      </c>
      <c r="AE24" s="315">
        <v>252.03408317000003</v>
      </c>
      <c r="AF24" s="315">
        <v>189.33417482</v>
      </c>
      <c r="AG24" s="315">
        <v>189.80134126</v>
      </c>
      <c r="AH24" s="315">
        <v>922.23096346</v>
      </c>
      <c r="AI24" s="315">
        <v>161.15169746</v>
      </c>
      <c r="AJ24" s="315">
        <v>397.42155213999996</v>
      </c>
      <c r="AK24" s="315">
        <v>735.3074705</v>
      </c>
      <c r="AL24" s="315">
        <v>2046.04378735</v>
      </c>
      <c r="AM24" s="315">
        <v>2319.2491345999997</v>
      </c>
      <c r="AN24" s="315">
        <v>2368.5830016899995</v>
      </c>
      <c r="AO24" s="315">
        <v>2616.1071348900005</v>
      </c>
      <c r="AP24" s="315">
        <v>2339.45122723</v>
      </c>
      <c r="AQ24" s="315">
        <v>2033.44736849</v>
      </c>
      <c r="AR24" s="315">
        <v>1912.7843079900001</v>
      </c>
      <c r="AS24" s="315">
        <v>2050.1224555100002</v>
      </c>
      <c r="AT24" s="315">
        <v>2105.96519155</v>
      </c>
      <c r="AU24" s="315">
        <v>1822.44000481</v>
      </c>
      <c r="AV24" s="315">
        <v>1811.9392609799997</v>
      </c>
      <c r="AW24" s="315">
        <v>1637.60852988</v>
      </c>
      <c r="AX24" s="315">
        <v>1638.81952499</v>
      </c>
      <c r="AY24" s="315">
        <v>1596.5856083199997</v>
      </c>
      <c r="AZ24" s="315">
        <v>1545.53971494</v>
      </c>
      <c r="BA24" s="315">
        <v>1516.8074658199998</v>
      </c>
      <c r="BB24" s="315">
        <v>1466.2714926699998</v>
      </c>
      <c r="BC24" s="315">
        <v>1254.74772683</v>
      </c>
      <c r="BD24" s="315">
        <v>1267.93781016</v>
      </c>
      <c r="BE24" s="318">
        <v>4762.89873312</v>
      </c>
      <c r="BF24" s="318">
        <v>4832.23435028</v>
      </c>
      <c r="BG24" s="318">
        <v>4455.733505239999</v>
      </c>
      <c r="BH24" s="315">
        <v>4297.90968734</v>
      </c>
      <c r="BI24" s="315">
        <v>4278.8079161000005</v>
      </c>
      <c r="BJ24" s="315">
        <v>4381.846329100001</v>
      </c>
      <c r="BK24" s="361">
        <v>4191.27407435</v>
      </c>
      <c r="BL24" s="361">
        <v>4145.78888974</v>
      </c>
      <c r="BM24" s="361">
        <v>4127.59588765</v>
      </c>
      <c r="BN24" s="363">
        <v>4363.6926692</v>
      </c>
      <c r="BO24" s="363">
        <v>4302.9493495</v>
      </c>
      <c r="BP24" s="363">
        <v>4033.0696188599995</v>
      </c>
      <c r="BQ24" s="363">
        <v>3902.98907144</v>
      </c>
      <c r="BR24" s="363">
        <v>3839.58448627</v>
      </c>
      <c r="BS24" s="363">
        <v>3741.17146732</v>
      </c>
      <c r="BT24" s="380">
        <v>3950.42715716</v>
      </c>
      <c r="BU24" s="380">
        <v>3978.1998142800003</v>
      </c>
      <c r="BV24" s="380">
        <v>4016.577935</v>
      </c>
      <c r="BW24" s="380">
        <v>4094.37658604</v>
      </c>
      <c r="BX24" s="380">
        <v>4298.82584174</v>
      </c>
      <c r="BY24" s="380">
        <v>4476.64312624</v>
      </c>
      <c r="BZ24" s="380">
        <v>4261.43511544</v>
      </c>
      <c r="CA24" s="380">
        <v>4364.46073205</v>
      </c>
      <c r="CB24" s="380">
        <v>4271.03943199</v>
      </c>
      <c r="CC24" s="380">
        <v>4094.40386759</v>
      </c>
      <c r="CD24" s="380">
        <v>3916.48163568</v>
      </c>
      <c r="CE24" s="380">
        <v>4098.3290746</v>
      </c>
      <c r="CF24" s="380">
        <v>4047.21732123</v>
      </c>
      <c r="CG24" s="380">
        <v>3182.8348895</v>
      </c>
      <c r="CH24" s="380">
        <v>2983.50509486</v>
      </c>
      <c r="CI24" s="380">
        <v>3044.43823054</v>
      </c>
    </row>
    <row r="25" spans="1:87" s="317" customFormat="1" ht="14.25" customHeight="1">
      <c r="A25" s="398" t="s">
        <v>1</v>
      </c>
      <c r="B25" s="315">
        <v>159.440947</v>
      </c>
      <c r="C25" s="315">
        <v>0</v>
      </c>
      <c r="D25" s="315">
        <v>322.53354885999994</v>
      </c>
      <c r="E25" s="315">
        <v>1094.6261637100001</v>
      </c>
      <c r="F25" s="315">
        <v>1391.3016768599998</v>
      </c>
      <c r="G25" s="315">
        <v>278.52911207</v>
      </c>
      <c r="H25" s="315">
        <v>0</v>
      </c>
      <c r="I25" s="315">
        <v>403.87368768</v>
      </c>
      <c r="J25" s="315">
        <v>285.74121264999997</v>
      </c>
      <c r="K25" s="315">
        <v>0</v>
      </c>
      <c r="L25" s="315">
        <v>87.44139666</v>
      </c>
      <c r="M25" s="315">
        <v>569.969908</v>
      </c>
      <c r="N25" s="315">
        <v>0</v>
      </c>
      <c r="O25" s="315">
        <v>0</v>
      </c>
      <c r="P25" s="315">
        <v>0</v>
      </c>
      <c r="Q25" s="315">
        <v>0</v>
      </c>
      <c r="R25" s="315">
        <v>0</v>
      </c>
      <c r="S25" s="315">
        <v>0</v>
      </c>
      <c r="T25" s="315">
        <v>0</v>
      </c>
      <c r="U25" s="315">
        <v>0</v>
      </c>
      <c r="V25" s="315">
        <v>0</v>
      </c>
      <c r="W25" s="315">
        <v>0</v>
      </c>
      <c r="X25" s="315">
        <v>0</v>
      </c>
      <c r="Y25" s="315">
        <v>0</v>
      </c>
      <c r="Z25" s="315">
        <v>0</v>
      </c>
      <c r="AA25" s="315">
        <v>0</v>
      </c>
      <c r="AB25" s="315">
        <v>0</v>
      </c>
      <c r="AC25" s="315">
        <v>0</v>
      </c>
      <c r="AD25" s="315">
        <v>0</v>
      </c>
      <c r="AE25" s="315">
        <v>0</v>
      </c>
      <c r="AF25" s="315">
        <v>0</v>
      </c>
      <c r="AG25" s="315">
        <v>0</v>
      </c>
      <c r="AH25" s="315">
        <v>764.7506485</v>
      </c>
      <c r="AI25" s="315">
        <v>0</v>
      </c>
      <c r="AJ25" s="315">
        <v>0</v>
      </c>
      <c r="AK25" s="315">
        <v>0</v>
      </c>
      <c r="AL25" s="315">
        <v>1131.74342226</v>
      </c>
      <c r="AM25" s="315">
        <v>432.62006139</v>
      </c>
      <c r="AN25" s="315">
        <v>303.62103478999995</v>
      </c>
      <c r="AO25" s="315">
        <v>723.6409008300001</v>
      </c>
      <c r="AP25" s="315">
        <v>403.58316551999997</v>
      </c>
      <c r="AQ25" s="315">
        <v>205.71211168000002</v>
      </c>
      <c r="AR25" s="315">
        <v>106.94333087999999</v>
      </c>
      <c r="AS25" s="315">
        <v>118.13568287000001</v>
      </c>
      <c r="AT25" s="315">
        <v>95.86877477</v>
      </c>
      <c r="AU25" s="315">
        <v>66.89704011</v>
      </c>
      <c r="AV25" s="315">
        <v>0</v>
      </c>
      <c r="AW25" s="315">
        <v>0</v>
      </c>
      <c r="AX25" s="315">
        <v>60.53374632</v>
      </c>
      <c r="AY25" s="315">
        <v>11.69779724</v>
      </c>
      <c r="AZ25" s="315">
        <v>6.84205732</v>
      </c>
      <c r="BA25" s="315">
        <v>13.68960298</v>
      </c>
      <c r="BB25" s="315">
        <v>6.91639319</v>
      </c>
      <c r="BC25" s="315">
        <v>0</v>
      </c>
      <c r="BD25" s="315">
        <v>0</v>
      </c>
      <c r="BE25" s="318">
        <v>0</v>
      </c>
      <c r="BF25" s="318">
        <v>0</v>
      </c>
      <c r="BG25" s="318">
        <v>0</v>
      </c>
      <c r="BH25" s="315">
        <v>0</v>
      </c>
      <c r="BI25" s="315">
        <v>0</v>
      </c>
      <c r="BJ25" s="315">
        <v>0</v>
      </c>
      <c r="BK25" s="361">
        <v>0</v>
      </c>
      <c r="BL25" s="361">
        <v>0</v>
      </c>
      <c r="BM25" s="361">
        <v>0</v>
      </c>
      <c r="BN25" s="363">
        <v>0</v>
      </c>
      <c r="BO25" s="363">
        <v>0</v>
      </c>
      <c r="BP25" s="363">
        <v>0</v>
      </c>
      <c r="BQ25" s="363">
        <v>0</v>
      </c>
      <c r="BR25" s="363">
        <v>0</v>
      </c>
      <c r="BS25" s="363">
        <v>0</v>
      </c>
      <c r="BT25" s="380">
        <v>0</v>
      </c>
      <c r="BU25" s="380">
        <v>0</v>
      </c>
      <c r="BV25" s="380">
        <v>0</v>
      </c>
      <c r="BW25" s="380">
        <v>0</v>
      </c>
      <c r="BX25" s="380">
        <v>0</v>
      </c>
      <c r="BY25" s="380">
        <v>0</v>
      </c>
      <c r="BZ25" s="380">
        <v>0</v>
      </c>
      <c r="CA25" s="380">
        <v>0</v>
      </c>
      <c r="CB25" s="380">
        <v>0</v>
      </c>
      <c r="CC25" s="380">
        <v>0</v>
      </c>
      <c r="CD25" s="380">
        <v>0</v>
      </c>
      <c r="CE25" s="380">
        <v>0</v>
      </c>
      <c r="CF25" s="380">
        <v>0</v>
      </c>
      <c r="CG25" s="380">
        <v>0</v>
      </c>
      <c r="CH25" s="380">
        <v>0</v>
      </c>
      <c r="CI25" s="380">
        <v>0</v>
      </c>
    </row>
    <row r="26" spans="1:87" s="317" customFormat="1" ht="14.25" customHeight="1">
      <c r="A26" s="398" t="s">
        <v>134</v>
      </c>
      <c r="B26" s="315">
        <v>1969.7322238499999</v>
      </c>
      <c r="C26" s="315">
        <v>2006.7492897299999</v>
      </c>
      <c r="D26" s="315">
        <v>2092.28596506</v>
      </c>
      <c r="E26" s="315">
        <v>1978.41187653</v>
      </c>
      <c r="F26" s="315">
        <v>1988.1491579099998</v>
      </c>
      <c r="G26" s="315">
        <v>1390.9613875799998</v>
      </c>
      <c r="H26" s="315">
        <v>1233.3465242</v>
      </c>
      <c r="I26" s="315">
        <v>1252.4831356200002</v>
      </c>
      <c r="J26" s="315">
        <v>1184.1534048199999</v>
      </c>
      <c r="K26" s="315">
        <v>1135.3696271799997</v>
      </c>
      <c r="L26" s="315">
        <v>1091.5080959299999</v>
      </c>
      <c r="M26" s="315">
        <v>1072.93690907</v>
      </c>
      <c r="N26" s="315">
        <v>212.82633371</v>
      </c>
      <c r="O26" s="315">
        <v>225.25904791</v>
      </c>
      <c r="P26" s="315">
        <v>223.63026463</v>
      </c>
      <c r="Q26" s="315">
        <v>218.40419336000002</v>
      </c>
      <c r="R26" s="315">
        <v>212.75086872999998</v>
      </c>
      <c r="S26" s="315">
        <v>217.86492375</v>
      </c>
      <c r="T26" s="315">
        <v>222.48590922999998</v>
      </c>
      <c r="U26" s="315">
        <v>219.95747489</v>
      </c>
      <c r="V26" s="315">
        <v>218.88224135</v>
      </c>
      <c r="W26" s="315">
        <v>215.39345204</v>
      </c>
      <c r="X26" s="315">
        <v>216.73168617</v>
      </c>
      <c r="Y26" s="315">
        <v>221.33687472</v>
      </c>
      <c r="Z26" s="315">
        <v>223</v>
      </c>
      <c r="AA26" s="315">
        <v>220.65313327</v>
      </c>
      <c r="AB26" s="315">
        <v>222.55192878</v>
      </c>
      <c r="AC26" s="315">
        <v>215.26980482</v>
      </c>
      <c r="AD26" s="315">
        <v>204.54080588999997</v>
      </c>
      <c r="AE26" s="315">
        <v>188.48957024</v>
      </c>
      <c r="AF26" s="315">
        <v>189.33417482</v>
      </c>
      <c r="AG26" s="315">
        <v>189.80134126</v>
      </c>
      <c r="AH26" s="315">
        <v>157.48031496000002</v>
      </c>
      <c r="AI26" s="315">
        <v>161.15169746</v>
      </c>
      <c r="AJ26" s="315">
        <v>176.03567656</v>
      </c>
      <c r="AK26" s="315">
        <v>164.96205873</v>
      </c>
      <c r="AL26" s="315">
        <v>168.89989866</v>
      </c>
      <c r="AM26" s="315">
        <v>168.57720836000001</v>
      </c>
      <c r="AN26" s="315">
        <v>173.71093033000002</v>
      </c>
      <c r="AO26" s="315">
        <v>165.12587941</v>
      </c>
      <c r="AP26" s="315">
        <v>164.97240778</v>
      </c>
      <c r="AQ26" s="315">
        <v>160.68801630000002</v>
      </c>
      <c r="AR26" s="315">
        <v>157.33200377</v>
      </c>
      <c r="AS26" s="315">
        <v>163.84930479</v>
      </c>
      <c r="AT26" s="315">
        <v>169.99880283000002</v>
      </c>
      <c r="AU26" s="315">
        <v>170.28420674</v>
      </c>
      <c r="AV26" s="315">
        <v>176.00396629</v>
      </c>
      <c r="AW26" s="315">
        <v>177.93371343</v>
      </c>
      <c r="AX26" s="315">
        <v>173.99828452</v>
      </c>
      <c r="AY26" s="315">
        <v>167.92809838999997</v>
      </c>
      <c r="AZ26" s="315">
        <v>165.65562294999998</v>
      </c>
      <c r="BA26" s="315">
        <v>169.84630105000002</v>
      </c>
      <c r="BB26" s="315">
        <v>170.32505697</v>
      </c>
      <c r="BC26" s="315">
        <v>171.45617001</v>
      </c>
      <c r="BD26" s="315">
        <v>177.16781036</v>
      </c>
      <c r="BE26" s="318">
        <v>182.68364852000002</v>
      </c>
      <c r="BF26" s="318">
        <v>182.30838361000002</v>
      </c>
      <c r="BG26" s="318">
        <v>174.37783582999998</v>
      </c>
      <c r="BH26" s="315">
        <v>178.27523194</v>
      </c>
      <c r="BI26" s="315">
        <v>171.73324306</v>
      </c>
      <c r="BJ26" s="315">
        <v>158.92090740999998</v>
      </c>
      <c r="BK26" s="361">
        <v>147.35645253</v>
      </c>
      <c r="BL26" s="361">
        <v>0</v>
      </c>
      <c r="BM26" s="361">
        <v>0</v>
      </c>
      <c r="BN26" s="361">
        <v>0</v>
      </c>
      <c r="BO26" s="361">
        <v>0</v>
      </c>
      <c r="BP26" s="361">
        <v>0</v>
      </c>
      <c r="BQ26" s="361">
        <v>0</v>
      </c>
      <c r="BR26" s="361">
        <v>0</v>
      </c>
      <c r="BS26" s="361">
        <v>0</v>
      </c>
      <c r="BT26" s="384">
        <v>0</v>
      </c>
      <c r="BU26" s="384">
        <v>0</v>
      </c>
      <c r="BV26" s="384">
        <v>0</v>
      </c>
      <c r="BW26" s="384">
        <v>0</v>
      </c>
      <c r="BX26" s="384">
        <v>0</v>
      </c>
      <c r="BY26" s="384">
        <v>0</v>
      </c>
      <c r="BZ26" s="384">
        <v>0</v>
      </c>
      <c r="CA26" s="384">
        <v>0</v>
      </c>
      <c r="CB26" s="384">
        <v>0</v>
      </c>
      <c r="CC26" s="384">
        <v>0</v>
      </c>
      <c r="CD26" s="384">
        <v>0</v>
      </c>
      <c r="CE26" s="384">
        <v>0</v>
      </c>
      <c r="CF26" s="384">
        <v>0</v>
      </c>
      <c r="CG26" s="384">
        <v>0</v>
      </c>
      <c r="CH26" s="384">
        <v>0</v>
      </c>
      <c r="CI26" s="384">
        <v>0</v>
      </c>
    </row>
    <row r="27" spans="1:87" s="317" customFormat="1" ht="14.25" customHeight="1">
      <c r="A27" s="398" t="s">
        <v>2</v>
      </c>
      <c r="B27" s="325">
        <v>1555.65084731</v>
      </c>
      <c r="C27" s="325">
        <v>1578.4209784199995</v>
      </c>
      <c r="D27" s="325">
        <v>1578.42770131</v>
      </c>
      <c r="E27" s="325">
        <v>1477.19758395</v>
      </c>
      <c r="F27" s="325">
        <v>1394.8105185799998</v>
      </c>
      <c r="G27" s="325">
        <v>1319.40836427</v>
      </c>
      <c r="H27" s="325">
        <v>1171.7110034000002</v>
      </c>
      <c r="I27" s="325">
        <v>1181.3250468600002</v>
      </c>
      <c r="J27" s="325">
        <v>1114.34618138</v>
      </c>
      <c r="K27" s="325">
        <v>1072.67495377</v>
      </c>
      <c r="L27" s="325">
        <v>1020.7655373299999</v>
      </c>
      <c r="M27" s="325">
        <v>1013.5012675999999</v>
      </c>
      <c r="N27" s="325">
        <v>939.85893615</v>
      </c>
      <c r="O27" s="325">
        <v>975.58035105</v>
      </c>
      <c r="P27" s="325">
        <v>973.7641068799999</v>
      </c>
      <c r="Q27" s="325">
        <v>145.80447619999998</v>
      </c>
      <c r="R27" s="325">
        <v>143.2151808</v>
      </c>
      <c r="S27" s="325">
        <v>144.46691708</v>
      </c>
      <c r="T27" s="325">
        <v>149.30944381999998</v>
      </c>
      <c r="U27" s="325">
        <v>146.78899081999998</v>
      </c>
      <c r="V27" s="325">
        <v>143.98848092</v>
      </c>
      <c r="W27" s="325">
        <v>140.42971491999998</v>
      </c>
      <c r="X27" s="325">
        <v>137.22126930000002</v>
      </c>
      <c r="Y27" s="325">
        <v>133.92259274</v>
      </c>
      <c r="Z27" s="325">
        <v>127</v>
      </c>
      <c r="AA27" s="325">
        <v>127.12941774</v>
      </c>
      <c r="AB27" s="325">
        <v>60.013202899999996</v>
      </c>
      <c r="AC27" s="325">
        <v>61.143381229999996</v>
      </c>
      <c r="AD27" s="325">
        <v>60.63178318</v>
      </c>
      <c r="AE27" s="325">
        <v>63.544512929999996</v>
      </c>
      <c r="AF27" s="325">
        <v>0</v>
      </c>
      <c r="AG27" s="325">
        <v>0</v>
      </c>
      <c r="AH27" s="325">
        <v>0</v>
      </c>
      <c r="AI27" s="325">
        <v>0</v>
      </c>
      <c r="AJ27" s="325">
        <v>221.38587558</v>
      </c>
      <c r="AK27" s="325">
        <v>570.3454117699999</v>
      </c>
      <c r="AL27" s="325">
        <v>745.4004664299999</v>
      </c>
      <c r="AM27" s="325">
        <v>1718.0518648500001</v>
      </c>
      <c r="AN27" s="325">
        <v>1891.25103657</v>
      </c>
      <c r="AO27" s="325">
        <v>1727.34035465</v>
      </c>
      <c r="AP27" s="325">
        <v>1770.89565393</v>
      </c>
      <c r="AQ27" s="325">
        <v>1667.04724051</v>
      </c>
      <c r="AR27" s="325">
        <v>1648.50897334</v>
      </c>
      <c r="AS27" s="325">
        <v>1768.1374678500001</v>
      </c>
      <c r="AT27" s="325">
        <v>1840.09761395</v>
      </c>
      <c r="AU27" s="325">
        <v>1585.25875796</v>
      </c>
      <c r="AV27" s="325">
        <v>1635.9352946899999</v>
      </c>
      <c r="AW27" s="325">
        <v>1459.67481645</v>
      </c>
      <c r="AX27" s="325">
        <v>1404.28749415</v>
      </c>
      <c r="AY27" s="325">
        <v>1416.95971269</v>
      </c>
      <c r="AZ27" s="325">
        <v>1373.04203467</v>
      </c>
      <c r="BA27" s="325">
        <v>1333.2715617899999</v>
      </c>
      <c r="BB27" s="325">
        <v>1289.03004251</v>
      </c>
      <c r="BC27" s="325">
        <v>1083.2915568199999</v>
      </c>
      <c r="BD27" s="315">
        <v>1090.7699998</v>
      </c>
      <c r="BE27" s="326">
        <v>4580.2150846</v>
      </c>
      <c r="BF27" s="326">
        <v>4649.92596667</v>
      </c>
      <c r="BG27" s="326">
        <v>4281.35566941</v>
      </c>
      <c r="BH27" s="315">
        <v>4119.6344554</v>
      </c>
      <c r="BI27" s="315">
        <v>4107.07467304</v>
      </c>
      <c r="BJ27" s="315">
        <v>4222.92542169</v>
      </c>
      <c r="BK27" s="361">
        <v>4043.91762182</v>
      </c>
      <c r="BL27" s="361">
        <v>4145.78888974</v>
      </c>
      <c r="BM27" s="367">
        <v>4127.59588765</v>
      </c>
      <c r="BN27" s="367">
        <v>4363.6926692</v>
      </c>
      <c r="BO27" s="367">
        <v>4302.9493495</v>
      </c>
      <c r="BP27" s="367">
        <v>4033.0696188599995</v>
      </c>
      <c r="BQ27" s="367">
        <v>3902.98907144</v>
      </c>
      <c r="BR27" s="367">
        <v>3839.58448627</v>
      </c>
      <c r="BS27" s="367">
        <v>3741.17146732</v>
      </c>
      <c r="BT27" s="385">
        <v>3950.42715716</v>
      </c>
      <c r="BU27" s="385">
        <v>3978.1998142800003</v>
      </c>
      <c r="BV27" s="385">
        <v>4016.577935</v>
      </c>
      <c r="BW27" s="385">
        <v>4094.37658604</v>
      </c>
      <c r="BX27" s="385">
        <v>4298.82584174</v>
      </c>
      <c r="BY27" s="385">
        <v>4476.64312624</v>
      </c>
      <c r="BZ27" s="385">
        <v>4261.43511544</v>
      </c>
      <c r="CA27" s="385">
        <v>4364.46073205</v>
      </c>
      <c r="CB27" s="385">
        <v>4271.03943199</v>
      </c>
      <c r="CC27" s="385">
        <v>4094.40386759</v>
      </c>
      <c r="CD27" s="385">
        <v>3916.48163568</v>
      </c>
      <c r="CE27" s="385">
        <v>4098.3290746</v>
      </c>
      <c r="CF27" s="385">
        <v>4047.21732123</v>
      </c>
      <c r="CG27" s="385">
        <v>3182.8348895</v>
      </c>
      <c r="CH27" s="385">
        <v>2983.50509486</v>
      </c>
      <c r="CI27" s="385">
        <v>3044.43823054</v>
      </c>
    </row>
    <row r="28" spans="1:87" ht="18.75" customHeight="1">
      <c r="A28" s="401" t="s">
        <v>135</v>
      </c>
      <c r="B28" s="323">
        <v>251.4364157</v>
      </c>
      <c r="C28" s="323">
        <v>245.50148921000002</v>
      </c>
      <c r="D28" s="323">
        <v>208.58526351999998</v>
      </c>
      <c r="E28" s="323">
        <v>176.47616825</v>
      </c>
      <c r="F28" s="323">
        <v>142.98770418</v>
      </c>
      <c r="G28" s="323">
        <v>141.75817174000002</v>
      </c>
      <c r="H28" s="323">
        <v>112.14075275999998</v>
      </c>
      <c r="I28" s="323">
        <v>95.95433858</v>
      </c>
      <c r="J28" s="323">
        <v>80.16829827000001</v>
      </c>
      <c r="K28" s="323">
        <v>20.00913313</v>
      </c>
      <c r="L28" s="323">
        <v>17.908455420000003</v>
      </c>
      <c r="M28" s="323">
        <v>17.56264332</v>
      </c>
      <c r="N28" s="323">
        <v>16.20268567</v>
      </c>
      <c r="O28" s="323">
        <v>16.699381539999997</v>
      </c>
      <c r="P28" s="323">
        <v>16.79417853</v>
      </c>
      <c r="Q28" s="323">
        <v>16.45041824</v>
      </c>
      <c r="R28" s="323">
        <v>14.9866559</v>
      </c>
      <c r="S28" s="323">
        <v>15.74616168</v>
      </c>
      <c r="T28" s="323">
        <v>16.88167714</v>
      </c>
      <c r="U28" s="323">
        <v>8.64750374</v>
      </c>
      <c r="V28" s="323">
        <v>8.82709502</v>
      </c>
      <c r="W28" s="323">
        <v>8.603208859999999</v>
      </c>
      <c r="X28" s="323">
        <v>4.25810116</v>
      </c>
      <c r="Y28" s="323">
        <v>4.27592733</v>
      </c>
      <c r="Z28" s="323">
        <v>4</v>
      </c>
      <c r="AA28" s="323">
        <v>4.0646673700000004</v>
      </c>
      <c r="AB28" s="323">
        <v>0.30605257</v>
      </c>
      <c r="AC28" s="323">
        <v>0.29150434000000003</v>
      </c>
      <c r="AD28" s="323">
        <v>0.28077169</v>
      </c>
      <c r="AE28" s="323">
        <v>0.26139894</v>
      </c>
      <c r="AF28" s="323">
        <v>0.26219486999999997</v>
      </c>
      <c r="AG28" s="323">
        <v>0.28897714</v>
      </c>
      <c r="AH28" s="323">
        <v>0.29699217</v>
      </c>
      <c r="AI28" s="323">
        <v>0.31058311</v>
      </c>
      <c r="AJ28" s="323">
        <v>0.29243242999999997</v>
      </c>
      <c r="AK28" s="323">
        <v>0.28226729</v>
      </c>
      <c r="AL28" s="323">
        <v>0.28691101</v>
      </c>
      <c r="AM28" s="323">
        <v>0.30664293</v>
      </c>
      <c r="AN28" s="323">
        <v>0.33682992</v>
      </c>
      <c r="AO28" s="323">
        <v>0.30284584000000003</v>
      </c>
      <c r="AP28" s="323">
        <v>0.30932794</v>
      </c>
      <c r="AQ28" s="323">
        <v>0.29092982</v>
      </c>
      <c r="AR28" s="323">
        <v>0.285978</v>
      </c>
      <c r="AS28" s="323">
        <v>0.3060978999996185</v>
      </c>
      <c r="AT28" s="323">
        <v>0.31944045000076293</v>
      </c>
      <c r="AU28" s="323">
        <v>0.30946690999984744</v>
      </c>
      <c r="AV28" s="323">
        <v>0.3282954700012207</v>
      </c>
      <c r="AW28" s="323">
        <v>0.3196627999992371</v>
      </c>
      <c r="AX28" s="323">
        <v>0.31326663999938964</v>
      </c>
      <c r="AY28" s="323">
        <v>0.32278329000091555</v>
      </c>
      <c r="AZ28" s="323">
        <v>0.3159969399986267</v>
      </c>
      <c r="BA28" s="323">
        <v>0.3060525699996948</v>
      </c>
      <c r="BB28" s="323">
        <v>0.3060525699996948</v>
      </c>
      <c r="BC28" s="323">
        <v>0.29977081999969485</v>
      </c>
      <c r="BD28" s="323">
        <v>0.3026240999984741</v>
      </c>
      <c r="BE28" s="327">
        <v>0.5271588699989319</v>
      </c>
      <c r="BF28" s="327">
        <v>0</v>
      </c>
      <c r="BG28" s="327">
        <v>0</v>
      </c>
      <c r="BH28" s="323">
        <v>0</v>
      </c>
      <c r="BI28" s="323">
        <v>0</v>
      </c>
      <c r="BJ28" s="323">
        <v>0</v>
      </c>
      <c r="BK28" s="366">
        <v>0</v>
      </c>
      <c r="BL28" s="366">
        <v>0</v>
      </c>
      <c r="BM28" s="366">
        <v>0</v>
      </c>
      <c r="BN28" s="366">
        <v>0</v>
      </c>
      <c r="BO28" s="366">
        <v>0</v>
      </c>
      <c r="BP28" s="366">
        <v>0</v>
      </c>
      <c r="BQ28" s="366">
        <v>0</v>
      </c>
      <c r="BR28" s="366">
        <v>0</v>
      </c>
      <c r="BS28" s="366">
        <v>0</v>
      </c>
      <c r="BT28" s="386">
        <v>0</v>
      </c>
      <c r="BU28" s="386">
        <v>0</v>
      </c>
      <c r="BV28" s="386">
        <v>0</v>
      </c>
      <c r="BW28" s="386">
        <v>0</v>
      </c>
      <c r="BX28" s="386">
        <v>0</v>
      </c>
      <c r="BY28" s="386">
        <v>0</v>
      </c>
      <c r="BZ28" s="386">
        <v>0</v>
      </c>
      <c r="CA28" s="386">
        <v>0</v>
      </c>
      <c r="CB28" s="386">
        <v>0</v>
      </c>
      <c r="CC28" s="386">
        <v>0</v>
      </c>
      <c r="CD28" s="386">
        <v>0</v>
      </c>
      <c r="CE28" s="386">
        <v>0</v>
      </c>
      <c r="CF28" s="386">
        <v>0</v>
      </c>
      <c r="CG28" s="386">
        <v>0</v>
      </c>
      <c r="CH28" s="386">
        <v>0</v>
      </c>
      <c r="CI28" s="386">
        <v>0</v>
      </c>
    </row>
    <row r="29" spans="1:87" ht="18.75" customHeight="1">
      <c r="A29" s="402" t="s">
        <v>141</v>
      </c>
      <c r="B29" s="315">
        <f aca="true" t="shared" si="0" ref="B29:AG29">B30+B32</f>
        <v>0</v>
      </c>
      <c r="C29" s="315">
        <f t="shared" si="0"/>
        <v>0</v>
      </c>
      <c r="D29" s="315">
        <f t="shared" si="0"/>
        <v>0</v>
      </c>
      <c r="E29" s="315">
        <f t="shared" si="0"/>
        <v>0</v>
      </c>
      <c r="F29" s="315">
        <f t="shared" si="0"/>
        <v>0</v>
      </c>
      <c r="G29" s="315">
        <f t="shared" si="0"/>
        <v>0</v>
      </c>
      <c r="H29" s="315">
        <f t="shared" si="0"/>
        <v>0</v>
      </c>
      <c r="I29" s="315">
        <f t="shared" si="0"/>
        <v>0</v>
      </c>
      <c r="J29" s="315">
        <f t="shared" si="0"/>
        <v>0</v>
      </c>
      <c r="K29" s="315">
        <f t="shared" si="0"/>
        <v>0</v>
      </c>
      <c r="L29" s="315">
        <f t="shared" si="0"/>
        <v>0</v>
      </c>
      <c r="M29" s="315">
        <f t="shared" si="0"/>
        <v>0</v>
      </c>
      <c r="N29" s="315">
        <f t="shared" si="0"/>
        <v>0</v>
      </c>
      <c r="O29" s="315">
        <f t="shared" si="0"/>
        <v>0</v>
      </c>
      <c r="P29" s="315">
        <f t="shared" si="0"/>
        <v>0</v>
      </c>
      <c r="Q29" s="315">
        <f t="shared" si="0"/>
        <v>0</v>
      </c>
      <c r="R29" s="315">
        <f t="shared" si="0"/>
        <v>0</v>
      </c>
      <c r="S29" s="315">
        <f t="shared" si="0"/>
        <v>0</v>
      </c>
      <c r="T29" s="315">
        <f t="shared" si="0"/>
        <v>0</v>
      </c>
      <c r="U29" s="315">
        <f t="shared" si="0"/>
        <v>0</v>
      </c>
      <c r="V29" s="315">
        <f t="shared" si="0"/>
        <v>0</v>
      </c>
      <c r="W29" s="315">
        <f t="shared" si="0"/>
        <v>0</v>
      </c>
      <c r="X29" s="315">
        <f t="shared" si="0"/>
        <v>0</v>
      </c>
      <c r="Y29" s="315">
        <f t="shared" si="0"/>
        <v>0</v>
      </c>
      <c r="Z29" s="315">
        <f t="shared" si="0"/>
        <v>0</v>
      </c>
      <c r="AA29" s="315">
        <f t="shared" si="0"/>
        <v>0</v>
      </c>
      <c r="AB29" s="315">
        <f t="shared" si="0"/>
        <v>0</v>
      </c>
      <c r="AC29" s="315">
        <f t="shared" si="0"/>
        <v>0</v>
      </c>
      <c r="AD29" s="315">
        <f t="shared" si="0"/>
        <v>0</v>
      </c>
      <c r="AE29" s="315">
        <f t="shared" si="0"/>
        <v>0</v>
      </c>
      <c r="AF29" s="315">
        <f t="shared" si="0"/>
        <v>0</v>
      </c>
      <c r="AG29" s="315">
        <f t="shared" si="0"/>
        <v>0</v>
      </c>
      <c r="AH29" s="315">
        <f aca="true" t="shared" si="1" ref="AH29:BM29">AH30+AH32</f>
        <v>0</v>
      </c>
      <c r="AI29" s="315">
        <f t="shared" si="1"/>
        <v>0</v>
      </c>
      <c r="AJ29" s="315">
        <f t="shared" si="1"/>
        <v>0</v>
      </c>
      <c r="AK29" s="315">
        <f t="shared" si="1"/>
        <v>0</v>
      </c>
      <c r="AL29" s="315">
        <f t="shared" si="1"/>
        <v>0</v>
      </c>
      <c r="AM29" s="315">
        <f t="shared" si="1"/>
        <v>0</v>
      </c>
      <c r="AN29" s="315">
        <f t="shared" si="1"/>
        <v>0</v>
      </c>
      <c r="AO29" s="315">
        <f t="shared" si="1"/>
        <v>0</v>
      </c>
      <c r="AP29" s="315">
        <f t="shared" si="1"/>
        <v>0</v>
      </c>
      <c r="AQ29" s="315">
        <f t="shared" si="1"/>
        <v>0</v>
      </c>
      <c r="AR29" s="315">
        <f t="shared" si="1"/>
        <v>19840.99880795</v>
      </c>
      <c r="AS29" s="315">
        <f t="shared" si="1"/>
        <v>31126.35802395</v>
      </c>
      <c r="AT29" s="315">
        <f t="shared" si="1"/>
        <v>35861.89277637</v>
      </c>
      <c r="AU29" s="321">
        <f t="shared" si="1"/>
        <v>39812.14676604</v>
      </c>
      <c r="AV29" s="325">
        <f t="shared" si="1"/>
        <v>55391.12473404</v>
      </c>
      <c r="AW29" s="321">
        <f t="shared" si="1"/>
        <v>59224.486344159995</v>
      </c>
      <c r="AX29" s="315">
        <f t="shared" si="1"/>
        <v>63013.47940045999</v>
      </c>
      <c r="AY29" s="315">
        <f t="shared" si="1"/>
        <v>64752.59840283</v>
      </c>
      <c r="AZ29" s="315">
        <f t="shared" si="1"/>
        <v>67129.02797401999</v>
      </c>
      <c r="BA29" s="315">
        <f t="shared" si="1"/>
        <v>66855.64107684999</v>
      </c>
      <c r="BB29" s="315">
        <f t="shared" si="1"/>
        <v>72050.9495087</v>
      </c>
      <c r="BC29" s="315">
        <f t="shared" si="1"/>
        <v>74843.59808191001</v>
      </c>
      <c r="BD29" s="315">
        <f t="shared" si="1"/>
        <v>77195.37991097</v>
      </c>
      <c r="BE29" s="316">
        <f t="shared" si="1"/>
        <v>78259.55441464</v>
      </c>
      <c r="BF29" s="316">
        <f t="shared" si="1"/>
        <v>79005.34771588001</v>
      </c>
      <c r="BG29" s="316">
        <f t="shared" si="1"/>
        <v>74494.91387816</v>
      </c>
      <c r="BH29" s="315">
        <f t="shared" si="1"/>
        <v>72195.41569759</v>
      </c>
      <c r="BI29" s="315">
        <f t="shared" si="1"/>
        <v>72130.91190361</v>
      </c>
      <c r="BJ29" s="315">
        <f t="shared" si="1"/>
        <v>72455.39386175</v>
      </c>
      <c r="BK29" s="361">
        <f t="shared" si="1"/>
        <v>69917.34308204001</v>
      </c>
      <c r="BL29" s="361">
        <f t="shared" si="1"/>
        <v>70250.74486229001</v>
      </c>
      <c r="BM29" s="361">
        <f t="shared" si="1"/>
        <v>70112.17194935001</v>
      </c>
      <c r="BN29" s="361">
        <f aca="true" t="shared" si="2" ref="BN29:CC29">BN30+BN32</f>
        <v>67955.78312003</v>
      </c>
      <c r="BO29" s="361">
        <f t="shared" si="2"/>
        <v>66186.71041455</v>
      </c>
      <c r="BP29" s="361">
        <f t="shared" si="2"/>
        <v>64626.12512307001</v>
      </c>
      <c r="BQ29" s="361">
        <f t="shared" si="2"/>
        <v>61857.812121760006</v>
      </c>
      <c r="BR29" s="361">
        <f t="shared" si="2"/>
        <v>57055.70796066</v>
      </c>
      <c r="BS29" s="361">
        <f t="shared" si="2"/>
        <v>56185.59987704001</v>
      </c>
      <c r="BT29" s="384">
        <f t="shared" si="2"/>
        <v>56288.741295240005</v>
      </c>
      <c r="BU29" s="384">
        <f t="shared" si="2"/>
        <v>56283.972276420005</v>
      </c>
      <c r="BV29" s="384">
        <f t="shared" si="2"/>
        <v>51628.29207991</v>
      </c>
      <c r="BW29" s="384">
        <f t="shared" si="2"/>
        <v>51628.29207991</v>
      </c>
      <c r="BX29" s="384">
        <f t="shared" si="2"/>
        <v>51628.29207991</v>
      </c>
      <c r="BY29" s="384">
        <f t="shared" si="2"/>
        <v>51628.29207991</v>
      </c>
      <c r="BZ29" s="384">
        <f t="shared" si="2"/>
        <v>49628.29207991</v>
      </c>
      <c r="CA29" s="384">
        <f t="shared" si="2"/>
        <v>49628.29207991</v>
      </c>
      <c r="CB29" s="384">
        <f t="shared" si="2"/>
        <v>49628.29207991</v>
      </c>
      <c r="CC29" s="384">
        <f t="shared" si="2"/>
        <v>49628.29207991</v>
      </c>
      <c r="CD29" s="384">
        <v>52628.29207991</v>
      </c>
      <c r="CE29" s="384">
        <v>52628.29207991</v>
      </c>
      <c r="CF29" s="384">
        <v>55039.29207991</v>
      </c>
      <c r="CG29" s="384">
        <v>55390.162079910006</v>
      </c>
      <c r="CH29" s="384">
        <v>55390.162079910006</v>
      </c>
      <c r="CI29" s="384">
        <v>55913.162079910006</v>
      </c>
    </row>
    <row r="30" spans="1:87" ht="18.75" customHeight="1">
      <c r="A30" s="403" t="s">
        <v>142</v>
      </c>
      <c r="B30" s="315">
        <v>0</v>
      </c>
      <c r="C30" s="315">
        <v>0</v>
      </c>
      <c r="D30" s="315">
        <v>0</v>
      </c>
      <c r="E30" s="315">
        <v>0</v>
      </c>
      <c r="F30" s="315">
        <v>0</v>
      </c>
      <c r="G30" s="315">
        <v>0</v>
      </c>
      <c r="H30" s="315">
        <v>0</v>
      </c>
      <c r="I30" s="315">
        <v>0</v>
      </c>
      <c r="J30" s="315">
        <v>0</v>
      </c>
      <c r="K30" s="315">
        <v>0</v>
      </c>
      <c r="L30" s="315">
        <v>0</v>
      </c>
      <c r="M30" s="315">
        <v>0</v>
      </c>
      <c r="N30" s="315">
        <v>0</v>
      </c>
      <c r="O30" s="315">
        <v>0</v>
      </c>
      <c r="P30" s="315">
        <v>0</v>
      </c>
      <c r="Q30" s="315">
        <v>0</v>
      </c>
      <c r="R30" s="315">
        <v>0</v>
      </c>
      <c r="S30" s="315">
        <v>0</v>
      </c>
      <c r="T30" s="315">
        <v>0</v>
      </c>
      <c r="U30" s="315">
        <v>0</v>
      </c>
      <c r="V30" s="315">
        <v>0</v>
      </c>
      <c r="W30" s="315">
        <v>0</v>
      </c>
      <c r="X30" s="315">
        <v>0</v>
      </c>
      <c r="Y30" s="315">
        <v>0</v>
      </c>
      <c r="Z30" s="315">
        <v>0</v>
      </c>
      <c r="AA30" s="315">
        <v>0</v>
      </c>
      <c r="AB30" s="315">
        <v>0</v>
      </c>
      <c r="AC30" s="315">
        <v>0</v>
      </c>
      <c r="AD30" s="315">
        <v>0</v>
      </c>
      <c r="AE30" s="315">
        <v>0</v>
      </c>
      <c r="AF30" s="315">
        <v>0</v>
      </c>
      <c r="AG30" s="315">
        <v>0</v>
      </c>
      <c r="AH30" s="315">
        <v>0</v>
      </c>
      <c r="AI30" s="315">
        <v>0</v>
      </c>
      <c r="AJ30" s="315">
        <v>0</v>
      </c>
      <c r="AK30" s="315">
        <v>0</v>
      </c>
      <c r="AL30" s="315">
        <v>0</v>
      </c>
      <c r="AM30" s="315">
        <v>0</v>
      </c>
      <c r="AN30" s="315">
        <v>0</v>
      </c>
      <c r="AO30" s="315">
        <v>0</v>
      </c>
      <c r="AP30" s="315">
        <v>0</v>
      </c>
      <c r="AQ30" s="315">
        <v>0</v>
      </c>
      <c r="AR30" s="315">
        <v>0</v>
      </c>
      <c r="AS30" s="315">
        <v>0</v>
      </c>
      <c r="AT30" s="315">
        <v>0</v>
      </c>
      <c r="AU30" s="321">
        <v>0</v>
      </c>
      <c r="AV30" s="325">
        <v>0</v>
      </c>
      <c r="AW30" s="321">
        <v>0</v>
      </c>
      <c r="AX30" s="315">
        <v>0</v>
      </c>
      <c r="AY30" s="315">
        <v>0</v>
      </c>
      <c r="AZ30" s="315">
        <v>0</v>
      </c>
      <c r="BA30" s="315">
        <v>0</v>
      </c>
      <c r="BB30" s="315">
        <v>0</v>
      </c>
      <c r="BC30" s="315">
        <v>0</v>
      </c>
      <c r="BD30" s="315">
        <v>0</v>
      </c>
      <c r="BE30" s="316">
        <v>0</v>
      </c>
      <c r="BF30" s="316">
        <v>0</v>
      </c>
      <c r="BG30" s="316">
        <v>0</v>
      </c>
      <c r="BH30" s="315">
        <v>0</v>
      </c>
      <c r="BI30" s="315">
        <v>0</v>
      </c>
      <c r="BJ30" s="315">
        <v>0</v>
      </c>
      <c r="BK30" s="361">
        <v>0</v>
      </c>
      <c r="BL30" s="361">
        <v>0</v>
      </c>
      <c r="BM30" s="361">
        <v>0</v>
      </c>
      <c r="BN30" s="361">
        <v>0</v>
      </c>
      <c r="BO30" s="361">
        <v>0</v>
      </c>
      <c r="BP30" s="361">
        <v>0</v>
      </c>
      <c r="BQ30" s="361">
        <v>0</v>
      </c>
      <c r="BR30" s="361">
        <v>0</v>
      </c>
      <c r="BS30" s="361">
        <v>0</v>
      </c>
      <c r="BT30" s="384">
        <v>0</v>
      </c>
      <c r="BU30" s="384">
        <v>0</v>
      </c>
      <c r="BV30" s="384">
        <v>0</v>
      </c>
      <c r="BW30" s="384">
        <v>0</v>
      </c>
      <c r="BX30" s="384">
        <v>0</v>
      </c>
      <c r="BY30" s="384">
        <v>0</v>
      </c>
      <c r="BZ30" s="384">
        <v>0</v>
      </c>
      <c r="CA30" s="384">
        <v>0</v>
      </c>
      <c r="CB30" s="384">
        <v>0</v>
      </c>
      <c r="CC30" s="384">
        <v>0</v>
      </c>
      <c r="CD30" s="384">
        <v>3000</v>
      </c>
      <c r="CE30" s="384">
        <v>3000</v>
      </c>
      <c r="CF30" s="384">
        <v>5411</v>
      </c>
      <c r="CG30" s="384">
        <v>5411</v>
      </c>
      <c r="CH30" s="384">
        <v>5411</v>
      </c>
      <c r="CI30" s="384">
        <v>5934</v>
      </c>
    </row>
    <row r="31" spans="1:87" ht="18.75" customHeight="1">
      <c r="A31" s="447" t="s">
        <v>154</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21"/>
      <c r="AV31" s="325"/>
      <c r="AW31" s="321"/>
      <c r="AX31" s="315"/>
      <c r="AY31" s="315"/>
      <c r="AZ31" s="315"/>
      <c r="BA31" s="315"/>
      <c r="BB31" s="315"/>
      <c r="BC31" s="315"/>
      <c r="BD31" s="315"/>
      <c r="BE31" s="316"/>
      <c r="BF31" s="316"/>
      <c r="BG31" s="316"/>
      <c r="BH31" s="315"/>
      <c r="BI31" s="315"/>
      <c r="BJ31" s="315"/>
      <c r="BK31" s="361"/>
      <c r="BL31" s="361"/>
      <c r="BM31" s="361"/>
      <c r="BN31" s="361"/>
      <c r="BO31" s="361"/>
      <c r="BP31" s="361"/>
      <c r="BQ31" s="361"/>
      <c r="BR31" s="361"/>
      <c r="BS31" s="361"/>
      <c r="BT31" s="384"/>
      <c r="BU31" s="384"/>
      <c r="BV31" s="384"/>
      <c r="BW31" s="384"/>
      <c r="BX31" s="384">
        <v>0</v>
      </c>
      <c r="BY31" s="384">
        <v>0</v>
      </c>
      <c r="BZ31" s="384">
        <v>0</v>
      </c>
      <c r="CA31" s="384">
        <v>0</v>
      </c>
      <c r="CB31" s="384">
        <v>0</v>
      </c>
      <c r="CC31" s="384">
        <v>0</v>
      </c>
      <c r="CD31" s="384">
        <v>0</v>
      </c>
      <c r="CE31" s="384">
        <v>0</v>
      </c>
      <c r="CF31" s="384">
        <v>0</v>
      </c>
      <c r="CG31" s="384">
        <v>350.87</v>
      </c>
      <c r="CH31" s="384">
        <v>350.87</v>
      </c>
      <c r="CI31" s="384">
        <v>350.87</v>
      </c>
    </row>
    <row r="32" spans="1:87" ht="25.5" customHeight="1">
      <c r="A32" s="403" t="s">
        <v>143</v>
      </c>
      <c r="B32" s="315">
        <v>0</v>
      </c>
      <c r="C32" s="315">
        <v>0</v>
      </c>
      <c r="D32" s="315">
        <v>0</v>
      </c>
      <c r="E32" s="315">
        <v>0</v>
      </c>
      <c r="F32" s="315">
        <v>0</v>
      </c>
      <c r="G32" s="315">
        <v>0</v>
      </c>
      <c r="H32" s="315">
        <v>0</v>
      </c>
      <c r="I32" s="315">
        <v>0</v>
      </c>
      <c r="J32" s="315">
        <v>0</v>
      </c>
      <c r="K32" s="315">
        <v>0</v>
      </c>
      <c r="L32" s="315">
        <v>0</v>
      </c>
      <c r="M32" s="315">
        <v>0</v>
      </c>
      <c r="N32" s="315">
        <v>0</v>
      </c>
      <c r="O32" s="315">
        <v>0</v>
      </c>
      <c r="P32" s="315">
        <v>0</v>
      </c>
      <c r="Q32" s="315">
        <v>0</v>
      </c>
      <c r="R32" s="315">
        <v>0</v>
      </c>
      <c r="S32" s="315">
        <v>0</v>
      </c>
      <c r="T32" s="315">
        <v>0</v>
      </c>
      <c r="U32" s="315">
        <v>0</v>
      </c>
      <c r="V32" s="315">
        <v>0</v>
      </c>
      <c r="W32" s="315">
        <v>0</v>
      </c>
      <c r="X32" s="315">
        <v>0</v>
      </c>
      <c r="Y32" s="315">
        <v>0</v>
      </c>
      <c r="Z32" s="315">
        <v>0</v>
      </c>
      <c r="AA32" s="315">
        <v>0</v>
      </c>
      <c r="AB32" s="315">
        <v>0</v>
      </c>
      <c r="AC32" s="315">
        <v>0</v>
      </c>
      <c r="AD32" s="315">
        <v>0</v>
      </c>
      <c r="AE32" s="315">
        <v>0</v>
      </c>
      <c r="AF32" s="315">
        <v>0</v>
      </c>
      <c r="AG32" s="315">
        <v>0</v>
      </c>
      <c r="AH32" s="315">
        <v>0</v>
      </c>
      <c r="AI32" s="315">
        <v>0</v>
      </c>
      <c r="AJ32" s="315">
        <v>0</v>
      </c>
      <c r="AK32" s="315">
        <v>0</v>
      </c>
      <c r="AL32" s="315">
        <v>0</v>
      </c>
      <c r="AM32" s="315">
        <v>0</v>
      </c>
      <c r="AN32" s="315">
        <v>0</v>
      </c>
      <c r="AO32" s="315">
        <v>0</v>
      </c>
      <c r="AP32" s="315">
        <v>0</v>
      </c>
      <c r="AQ32" s="315">
        <v>0</v>
      </c>
      <c r="AR32" s="315">
        <v>19840.99880795</v>
      </c>
      <c r="AS32" s="315">
        <v>31126.35802395</v>
      </c>
      <c r="AT32" s="315">
        <v>35861.89277637</v>
      </c>
      <c r="AU32" s="321">
        <v>39812.14676604</v>
      </c>
      <c r="AV32" s="325">
        <v>55391.12473404</v>
      </c>
      <c r="AW32" s="321">
        <v>59224.486344159995</v>
      </c>
      <c r="AX32" s="315">
        <v>63013.47940045999</v>
      </c>
      <c r="AY32" s="315">
        <v>64752.59840283</v>
      </c>
      <c r="AZ32" s="315">
        <v>67129.02797401999</v>
      </c>
      <c r="BA32" s="315">
        <v>66855.64107684999</v>
      </c>
      <c r="BB32" s="315">
        <v>72050.9495087</v>
      </c>
      <c r="BC32" s="315">
        <v>74843.59808191001</v>
      </c>
      <c r="BD32" s="315">
        <v>77195.37991097</v>
      </c>
      <c r="BE32" s="316">
        <v>78259.55441464</v>
      </c>
      <c r="BF32" s="316">
        <v>79005.34771588001</v>
      </c>
      <c r="BG32" s="316">
        <v>74494.91387816</v>
      </c>
      <c r="BH32" s="315">
        <v>72195.41569759</v>
      </c>
      <c r="BI32" s="315">
        <v>72130.91190361</v>
      </c>
      <c r="BJ32" s="315">
        <v>72455.39386175</v>
      </c>
      <c r="BK32" s="361">
        <v>69917.34308204001</v>
      </c>
      <c r="BL32" s="361">
        <v>70250.74486229001</v>
      </c>
      <c r="BM32" s="361">
        <v>70112.17194935001</v>
      </c>
      <c r="BN32" s="361">
        <v>67955.78312003</v>
      </c>
      <c r="BO32" s="361">
        <v>66186.71041455</v>
      </c>
      <c r="BP32" s="361">
        <v>64626.12512307001</v>
      </c>
      <c r="BQ32" s="361">
        <v>61857.812121760006</v>
      </c>
      <c r="BR32" s="361">
        <v>57055.70796066</v>
      </c>
      <c r="BS32" s="361">
        <v>56185.59987704001</v>
      </c>
      <c r="BT32" s="384">
        <v>56288.741295240005</v>
      </c>
      <c r="BU32" s="384">
        <v>56283.972276420005</v>
      </c>
      <c r="BV32" s="384">
        <v>51628.29207991</v>
      </c>
      <c r="BW32" s="384">
        <v>51628.29207991</v>
      </c>
      <c r="BX32" s="384">
        <v>51628.29207991</v>
      </c>
      <c r="BY32" s="384">
        <v>51628.29207991</v>
      </c>
      <c r="BZ32" s="384">
        <v>49628.29207991</v>
      </c>
      <c r="CA32" s="384">
        <v>49628.29207991</v>
      </c>
      <c r="CB32" s="384">
        <v>49628.29207991</v>
      </c>
      <c r="CC32" s="384">
        <v>49628.29207991</v>
      </c>
      <c r="CD32" s="384">
        <v>49628.29207991</v>
      </c>
      <c r="CE32" s="384">
        <v>49628.29207991</v>
      </c>
      <c r="CF32" s="384">
        <v>49628.29207991</v>
      </c>
      <c r="CG32" s="384">
        <v>49628.29207991</v>
      </c>
      <c r="CH32" s="384">
        <v>49628.29207991</v>
      </c>
      <c r="CI32" s="384">
        <v>49628.29207991</v>
      </c>
    </row>
    <row r="33" spans="1:87" ht="14.25" customHeight="1">
      <c r="A33" s="404" t="s">
        <v>144</v>
      </c>
      <c r="B33" s="315">
        <v>0</v>
      </c>
      <c r="C33" s="315">
        <v>0</v>
      </c>
      <c r="D33" s="315">
        <v>0</v>
      </c>
      <c r="E33" s="315">
        <v>0</v>
      </c>
      <c r="F33" s="315">
        <v>0</v>
      </c>
      <c r="G33" s="315">
        <v>0</v>
      </c>
      <c r="H33" s="315">
        <v>0</v>
      </c>
      <c r="I33" s="315">
        <v>0</v>
      </c>
      <c r="J33" s="315">
        <v>0</v>
      </c>
      <c r="K33" s="315">
        <v>0</v>
      </c>
      <c r="L33" s="315">
        <v>0</v>
      </c>
      <c r="M33" s="315">
        <v>0</v>
      </c>
      <c r="N33" s="315">
        <v>0</v>
      </c>
      <c r="O33" s="315">
        <v>0</v>
      </c>
      <c r="P33" s="315">
        <v>0</v>
      </c>
      <c r="Q33" s="315">
        <v>0</v>
      </c>
      <c r="R33" s="315">
        <v>0</v>
      </c>
      <c r="S33" s="315">
        <v>0</v>
      </c>
      <c r="T33" s="315">
        <v>0</v>
      </c>
      <c r="U33" s="315">
        <v>0</v>
      </c>
      <c r="V33" s="315">
        <v>0</v>
      </c>
      <c r="W33" s="315">
        <v>0</v>
      </c>
      <c r="X33" s="315">
        <v>0</v>
      </c>
      <c r="Y33" s="315">
        <v>0</v>
      </c>
      <c r="Z33" s="315">
        <v>0</v>
      </c>
      <c r="AA33" s="315">
        <v>0</v>
      </c>
      <c r="AB33" s="315">
        <v>0</v>
      </c>
      <c r="AC33" s="315">
        <v>0</v>
      </c>
      <c r="AD33" s="315">
        <v>0</v>
      </c>
      <c r="AE33" s="315">
        <v>0</v>
      </c>
      <c r="AF33" s="315">
        <v>0</v>
      </c>
      <c r="AG33" s="315">
        <v>0</v>
      </c>
      <c r="AH33" s="315">
        <v>0</v>
      </c>
      <c r="AI33" s="315">
        <v>0</v>
      </c>
      <c r="AJ33" s="315">
        <v>0</v>
      </c>
      <c r="AK33" s="315">
        <v>0</v>
      </c>
      <c r="AL33" s="315">
        <v>0</v>
      </c>
      <c r="AM33" s="315">
        <v>0</v>
      </c>
      <c r="AN33" s="315">
        <v>0</v>
      </c>
      <c r="AO33" s="315">
        <v>0</v>
      </c>
      <c r="AP33" s="315">
        <v>0</v>
      </c>
      <c r="AQ33" s="315">
        <v>0</v>
      </c>
      <c r="AR33" s="315">
        <v>7127.6691799499995</v>
      </c>
      <c r="AS33" s="315">
        <v>7127.6691799499995</v>
      </c>
      <c r="AT33" s="315">
        <v>8113.06564137</v>
      </c>
      <c r="AU33" s="315">
        <v>10870.43822804</v>
      </c>
      <c r="AV33" s="315">
        <v>16070.43822804</v>
      </c>
      <c r="AW33" s="315">
        <v>18677.66917995</v>
      </c>
      <c r="AX33" s="315">
        <v>19477.66917995</v>
      </c>
      <c r="AY33" s="315">
        <v>20277.66917995</v>
      </c>
      <c r="AZ33" s="315">
        <v>22377.66917995</v>
      </c>
      <c r="BA33" s="315">
        <v>22377.66917995</v>
      </c>
      <c r="BB33" s="315">
        <v>26077.66917995</v>
      </c>
      <c r="BC33" s="315">
        <v>26077.66917995</v>
      </c>
      <c r="BD33" s="315">
        <v>27328.29207991</v>
      </c>
      <c r="BE33" s="316">
        <v>27328.29207991</v>
      </c>
      <c r="BF33" s="316">
        <v>27328.29207991</v>
      </c>
      <c r="BG33" s="316">
        <v>27328.29207991</v>
      </c>
      <c r="BH33" s="315">
        <v>27328.29207991</v>
      </c>
      <c r="BI33" s="315">
        <v>27328.29207991</v>
      </c>
      <c r="BJ33" s="315">
        <v>27328.29207991</v>
      </c>
      <c r="BK33" s="361">
        <v>27328.29207991</v>
      </c>
      <c r="BL33" s="361">
        <v>27328.29207991</v>
      </c>
      <c r="BM33" s="361">
        <v>27328.29207991</v>
      </c>
      <c r="BN33" s="361">
        <v>27328.29207991</v>
      </c>
      <c r="BO33" s="361">
        <v>27328.29207991</v>
      </c>
      <c r="BP33" s="361">
        <v>27328.29207991</v>
      </c>
      <c r="BQ33" s="361">
        <v>27328.29207991</v>
      </c>
      <c r="BR33" s="361">
        <v>27328.29207991</v>
      </c>
      <c r="BS33" s="361">
        <v>27328.29207991</v>
      </c>
      <c r="BT33" s="384">
        <v>27328.29207991</v>
      </c>
      <c r="BU33" s="384">
        <v>27328.29207991</v>
      </c>
      <c r="BV33" s="384">
        <v>27328.29207991</v>
      </c>
      <c r="BW33" s="384">
        <v>27328.29207991</v>
      </c>
      <c r="BX33" s="384">
        <v>27328.29207991</v>
      </c>
      <c r="BY33" s="384">
        <v>27328.29207991</v>
      </c>
      <c r="BZ33" s="384">
        <v>25328.29207991</v>
      </c>
      <c r="CA33" s="384">
        <v>25328.29207991</v>
      </c>
      <c r="CB33" s="384">
        <v>25328.29207991</v>
      </c>
      <c r="CC33" s="384">
        <v>25328.29207991</v>
      </c>
      <c r="CD33" s="384">
        <v>25328.29207991</v>
      </c>
      <c r="CE33" s="384">
        <v>25328.29207991</v>
      </c>
      <c r="CF33" s="384">
        <v>25328.29207991</v>
      </c>
      <c r="CG33" s="384">
        <v>25328.29207991</v>
      </c>
      <c r="CH33" s="384">
        <v>25328.29207991</v>
      </c>
      <c r="CI33" s="384">
        <v>25328.29207991</v>
      </c>
    </row>
    <row r="34" spans="1:87" ht="14.25" customHeight="1">
      <c r="A34" s="404" t="s">
        <v>145</v>
      </c>
      <c r="B34" s="315">
        <v>0</v>
      </c>
      <c r="C34" s="315">
        <v>0</v>
      </c>
      <c r="D34" s="315">
        <v>0</v>
      </c>
      <c r="E34" s="315">
        <v>0</v>
      </c>
      <c r="F34" s="315">
        <v>0</v>
      </c>
      <c r="G34" s="315">
        <v>0</v>
      </c>
      <c r="H34" s="315">
        <v>0</v>
      </c>
      <c r="I34" s="315">
        <v>0</v>
      </c>
      <c r="J34" s="315">
        <v>0</v>
      </c>
      <c r="K34" s="315">
        <v>0</v>
      </c>
      <c r="L34" s="315">
        <v>0</v>
      </c>
      <c r="M34" s="315">
        <v>0</v>
      </c>
      <c r="N34" s="315">
        <v>0</v>
      </c>
      <c r="O34" s="315">
        <v>0</v>
      </c>
      <c r="P34" s="315">
        <v>0</v>
      </c>
      <c r="Q34" s="315">
        <v>0</v>
      </c>
      <c r="R34" s="315">
        <v>0</v>
      </c>
      <c r="S34" s="315">
        <v>0</v>
      </c>
      <c r="T34" s="315">
        <v>0</v>
      </c>
      <c r="U34" s="315">
        <v>0</v>
      </c>
      <c r="V34" s="315">
        <v>0</v>
      </c>
      <c r="W34" s="315">
        <v>0</v>
      </c>
      <c r="X34" s="315">
        <v>0</v>
      </c>
      <c r="Y34" s="315">
        <v>0</v>
      </c>
      <c r="Z34" s="315">
        <v>0</v>
      </c>
      <c r="AA34" s="315">
        <v>0</v>
      </c>
      <c r="AB34" s="315">
        <v>0</v>
      </c>
      <c r="AC34" s="315">
        <v>0</v>
      </c>
      <c r="AD34" s="315">
        <v>0</v>
      </c>
      <c r="AE34" s="315">
        <v>0</v>
      </c>
      <c r="AF34" s="315">
        <v>0</v>
      </c>
      <c r="AG34" s="315">
        <v>0</v>
      </c>
      <c r="AH34" s="315">
        <v>0</v>
      </c>
      <c r="AI34" s="315">
        <v>0</v>
      </c>
      <c r="AJ34" s="315">
        <v>0</v>
      </c>
      <c r="AK34" s="315">
        <v>0</v>
      </c>
      <c r="AL34" s="315">
        <v>0</v>
      </c>
      <c r="AM34" s="315">
        <v>0</v>
      </c>
      <c r="AN34" s="315">
        <v>0</v>
      </c>
      <c r="AO34" s="315">
        <v>0</v>
      </c>
      <c r="AP34" s="315">
        <v>0</v>
      </c>
      <c r="AQ34" s="315">
        <v>0</v>
      </c>
      <c r="AR34" s="315">
        <v>6500</v>
      </c>
      <c r="AS34" s="315">
        <v>13500</v>
      </c>
      <c r="AT34" s="315">
        <v>14100</v>
      </c>
      <c r="AU34" s="321">
        <v>15600</v>
      </c>
      <c r="AV34" s="325">
        <v>20100</v>
      </c>
      <c r="AW34" s="321">
        <v>20100</v>
      </c>
      <c r="AX34" s="315">
        <v>22100</v>
      </c>
      <c r="AY34" s="315">
        <v>22100</v>
      </c>
      <c r="AZ34" s="315">
        <v>22100</v>
      </c>
      <c r="BA34" s="315">
        <v>22100</v>
      </c>
      <c r="BB34" s="315">
        <v>22100</v>
      </c>
      <c r="BC34" s="315">
        <v>23900</v>
      </c>
      <c r="BD34" s="315">
        <v>23900</v>
      </c>
      <c r="BE34" s="316">
        <v>23900</v>
      </c>
      <c r="BF34" s="316">
        <v>24300</v>
      </c>
      <c r="BG34" s="316">
        <v>24300</v>
      </c>
      <c r="BH34" s="315">
        <v>24300</v>
      </c>
      <c r="BI34" s="315">
        <v>24300</v>
      </c>
      <c r="BJ34" s="315">
        <v>24300</v>
      </c>
      <c r="BK34" s="361">
        <v>24300</v>
      </c>
      <c r="BL34" s="361">
        <v>24300</v>
      </c>
      <c r="BM34" s="361">
        <v>24300</v>
      </c>
      <c r="BN34" s="361">
        <v>24300</v>
      </c>
      <c r="BO34" s="361">
        <v>24300</v>
      </c>
      <c r="BP34" s="361">
        <v>24300</v>
      </c>
      <c r="BQ34" s="361">
        <v>24300</v>
      </c>
      <c r="BR34" s="361">
        <v>24300</v>
      </c>
      <c r="BS34" s="361">
        <v>24300</v>
      </c>
      <c r="BT34" s="384">
        <v>24300</v>
      </c>
      <c r="BU34" s="384">
        <v>24300</v>
      </c>
      <c r="BV34" s="384">
        <v>24300</v>
      </c>
      <c r="BW34" s="384">
        <v>24300</v>
      </c>
      <c r="BX34" s="384">
        <v>24300</v>
      </c>
      <c r="BY34" s="384">
        <v>24300</v>
      </c>
      <c r="BZ34" s="384">
        <v>24300</v>
      </c>
      <c r="CA34" s="384">
        <v>24300</v>
      </c>
      <c r="CB34" s="384">
        <v>24300</v>
      </c>
      <c r="CC34" s="384">
        <v>24300</v>
      </c>
      <c r="CD34" s="384">
        <v>24300</v>
      </c>
      <c r="CE34" s="384">
        <v>24300</v>
      </c>
      <c r="CF34" s="384">
        <v>24300</v>
      </c>
      <c r="CG34" s="384">
        <v>24300</v>
      </c>
      <c r="CH34" s="384">
        <v>24300</v>
      </c>
      <c r="CI34" s="384">
        <v>24300</v>
      </c>
    </row>
    <row r="35" spans="1:87" ht="14.25" customHeight="1">
      <c r="A35" s="405" t="s">
        <v>146</v>
      </c>
      <c r="B35" s="315">
        <v>0</v>
      </c>
      <c r="C35" s="315">
        <v>0</v>
      </c>
      <c r="D35" s="315">
        <v>0</v>
      </c>
      <c r="E35" s="315">
        <v>0</v>
      </c>
      <c r="F35" s="315">
        <v>0</v>
      </c>
      <c r="G35" s="315">
        <v>0</v>
      </c>
      <c r="H35" s="315">
        <v>0</v>
      </c>
      <c r="I35" s="315">
        <v>0</v>
      </c>
      <c r="J35" s="315">
        <v>0</v>
      </c>
      <c r="K35" s="315">
        <v>0</v>
      </c>
      <c r="L35" s="315">
        <v>0</v>
      </c>
      <c r="M35" s="315">
        <v>0</v>
      </c>
      <c r="N35" s="315">
        <v>0</v>
      </c>
      <c r="O35" s="315">
        <v>0</v>
      </c>
      <c r="P35" s="315">
        <v>0</v>
      </c>
      <c r="Q35" s="315">
        <v>0</v>
      </c>
      <c r="R35" s="315">
        <v>0</v>
      </c>
      <c r="S35" s="315">
        <v>0</v>
      </c>
      <c r="T35" s="315">
        <v>0</v>
      </c>
      <c r="U35" s="315">
        <v>0</v>
      </c>
      <c r="V35" s="315">
        <v>0</v>
      </c>
      <c r="W35" s="315">
        <v>0</v>
      </c>
      <c r="X35" s="315">
        <v>0</v>
      </c>
      <c r="Y35" s="315">
        <v>0</v>
      </c>
      <c r="Z35" s="315">
        <v>0</v>
      </c>
      <c r="AA35" s="315">
        <v>0</v>
      </c>
      <c r="AB35" s="315">
        <v>0</v>
      </c>
      <c r="AC35" s="315">
        <v>0</v>
      </c>
      <c r="AD35" s="315">
        <v>0</v>
      </c>
      <c r="AE35" s="315">
        <v>0</v>
      </c>
      <c r="AF35" s="315">
        <v>0</v>
      </c>
      <c r="AG35" s="315">
        <v>0</v>
      </c>
      <c r="AH35" s="315">
        <v>0</v>
      </c>
      <c r="AI35" s="315">
        <v>0</v>
      </c>
      <c r="AJ35" s="315">
        <v>0</v>
      </c>
      <c r="AK35" s="315">
        <v>0</v>
      </c>
      <c r="AL35" s="315">
        <v>0</v>
      </c>
      <c r="AM35" s="315">
        <v>0</v>
      </c>
      <c r="AN35" s="315">
        <v>0</v>
      </c>
      <c r="AO35" s="315">
        <v>0</v>
      </c>
      <c r="AP35" s="315">
        <v>0</v>
      </c>
      <c r="AQ35" s="315">
        <v>0</v>
      </c>
      <c r="AR35" s="315">
        <v>6213.329628</v>
      </c>
      <c r="AS35" s="315">
        <v>10498.688844</v>
      </c>
      <c r="AT35" s="315">
        <v>13648.827135</v>
      </c>
      <c r="AU35" s="321">
        <v>13341.708538</v>
      </c>
      <c r="AV35" s="321">
        <v>19220.686506</v>
      </c>
      <c r="AW35" s="321">
        <v>20446.81716421</v>
      </c>
      <c r="AX35" s="315">
        <v>21435.810220509997</v>
      </c>
      <c r="AY35" s="315">
        <v>22374.92922288</v>
      </c>
      <c r="AZ35" s="315">
        <v>22651.358794069998</v>
      </c>
      <c r="BA35" s="315">
        <v>22377.971896900002</v>
      </c>
      <c r="BB35" s="315">
        <v>23873.28032875</v>
      </c>
      <c r="BC35" s="315">
        <v>24865.92890196</v>
      </c>
      <c r="BD35" s="323">
        <v>25967.087831060002</v>
      </c>
      <c r="BE35" s="316">
        <v>27031.26233473</v>
      </c>
      <c r="BF35" s="316">
        <v>27377.055635970002</v>
      </c>
      <c r="BG35" s="316">
        <v>22866.62179825</v>
      </c>
      <c r="BH35" s="323">
        <v>20567.12361768</v>
      </c>
      <c r="BI35" s="323">
        <v>20502.6198237</v>
      </c>
      <c r="BJ35" s="323">
        <v>20827.101781839996</v>
      </c>
      <c r="BK35" s="366">
        <v>18289.051002129996</v>
      </c>
      <c r="BL35" s="366">
        <v>18622.452782379998</v>
      </c>
      <c r="BM35" s="361">
        <v>18483.879869440003</v>
      </c>
      <c r="BN35" s="361">
        <v>16327.49104012</v>
      </c>
      <c r="BO35" s="361">
        <v>14558.41833464</v>
      </c>
      <c r="BP35" s="361">
        <v>12997.833043160002</v>
      </c>
      <c r="BQ35" s="361">
        <v>10229.520041849999</v>
      </c>
      <c r="BR35" s="361">
        <v>5427.41588075</v>
      </c>
      <c r="BS35" s="361">
        <v>4557.307797130001</v>
      </c>
      <c r="BT35" s="384">
        <v>4660.449215329998</v>
      </c>
      <c r="BU35" s="384">
        <v>4655.680196510002</v>
      </c>
      <c r="BV35" s="384">
        <v>0</v>
      </c>
      <c r="BW35" s="384">
        <v>0</v>
      </c>
      <c r="BX35" s="384">
        <v>0</v>
      </c>
      <c r="BY35" s="384">
        <v>0</v>
      </c>
      <c r="BZ35" s="384">
        <v>0</v>
      </c>
      <c r="CA35" s="384">
        <v>0</v>
      </c>
      <c r="CB35" s="384">
        <v>0</v>
      </c>
      <c r="CC35" s="384">
        <v>0</v>
      </c>
      <c r="CD35" s="384">
        <v>0</v>
      </c>
      <c r="CE35" s="384">
        <v>0</v>
      </c>
      <c r="CF35" s="384">
        <v>0</v>
      </c>
      <c r="CG35" s="384">
        <v>0</v>
      </c>
      <c r="CH35" s="384">
        <v>0</v>
      </c>
      <c r="CI35" s="384">
        <v>0</v>
      </c>
    </row>
    <row r="36" spans="1:87" ht="16.5" customHeight="1" thickBot="1">
      <c r="A36" s="368" t="s">
        <v>147</v>
      </c>
      <c r="B36" s="328">
        <v>66175.53053627998</v>
      </c>
      <c r="C36" s="328">
        <v>66128.18915968</v>
      </c>
      <c r="D36" s="328">
        <v>68332.26111075998</v>
      </c>
      <c r="E36" s="328">
        <v>70019.30298431</v>
      </c>
      <c r="F36" s="328">
        <v>72450.08814375</v>
      </c>
      <c r="G36" s="328">
        <v>72734.72413438001</v>
      </c>
      <c r="H36" s="328">
        <v>74437.16694673</v>
      </c>
      <c r="I36" s="328">
        <v>77188.63041169001</v>
      </c>
      <c r="J36" s="328">
        <v>79474.74806556999</v>
      </c>
      <c r="K36" s="328">
        <v>81514.62019542999</v>
      </c>
      <c r="L36" s="328">
        <v>80638.93447199004</v>
      </c>
      <c r="M36" s="328">
        <v>83031.95922973004</v>
      </c>
      <c r="N36" s="328">
        <v>83376.99609467</v>
      </c>
      <c r="O36" s="328">
        <v>84052.22784987002</v>
      </c>
      <c r="P36" s="328">
        <v>87304.26074786001</v>
      </c>
      <c r="Q36" s="328">
        <v>88494.78864933003</v>
      </c>
      <c r="R36" s="328">
        <v>90739.07205049</v>
      </c>
      <c r="S36" s="328">
        <v>92761.22742100002</v>
      </c>
      <c r="T36" s="328">
        <v>95347.41760537</v>
      </c>
      <c r="U36" s="328">
        <v>99988.94235047999</v>
      </c>
      <c r="V36" s="328">
        <v>101758.00420754</v>
      </c>
      <c r="W36" s="328">
        <v>102896.76377211997</v>
      </c>
      <c r="X36" s="328">
        <v>106296.90723787998</v>
      </c>
      <c r="Y36" s="328">
        <v>106466.58755006001</v>
      </c>
      <c r="Z36" s="328">
        <v>108557</v>
      </c>
      <c r="AA36" s="328">
        <v>108184.40992920999</v>
      </c>
      <c r="AB36" s="328">
        <v>109904.60278099001</v>
      </c>
      <c r="AC36" s="328">
        <v>110707.28331567</v>
      </c>
      <c r="AD36" s="328">
        <v>112804.12652897</v>
      </c>
      <c r="AE36" s="328">
        <v>111511.14610875999</v>
      </c>
      <c r="AF36" s="328">
        <v>114997.63090716998</v>
      </c>
      <c r="AG36" s="328">
        <v>115754.85679037</v>
      </c>
      <c r="AH36" s="328">
        <v>118462.69542481998</v>
      </c>
      <c r="AI36" s="328">
        <v>121776.52066805998</v>
      </c>
      <c r="AJ36" s="328">
        <v>130102.12494460997</v>
      </c>
      <c r="AK36" s="328">
        <v>128221.31167126996</v>
      </c>
      <c r="AL36" s="328">
        <v>132746.40752656996</v>
      </c>
      <c r="AM36" s="328">
        <v>135928.80617136994</v>
      </c>
      <c r="AN36" s="328">
        <v>142614.02714847008</v>
      </c>
      <c r="AO36" s="328">
        <v>147747.32113071004</v>
      </c>
      <c r="AP36" s="328">
        <v>151775.34277890006</v>
      </c>
      <c r="AQ36" s="328">
        <v>152476.75261687997</v>
      </c>
      <c r="AR36" s="328">
        <v>172393.58077443996</v>
      </c>
      <c r="AS36" s="328">
        <v>178165.61846993002</v>
      </c>
      <c r="AT36" s="328">
        <v>174890.50215132002</v>
      </c>
      <c r="AU36" s="329">
        <v>180009.19459782</v>
      </c>
      <c r="AV36" s="329">
        <v>187058.8090700501</v>
      </c>
      <c r="AW36" s="329">
        <v>189671.22236433008</v>
      </c>
      <c r="AX36" s="329">
        <v>194518.8073169301</v>
      </c>
      <c r="AY36" s="329">
        <v>199627.44208661</v>
      </c>
      <c r="AZ36" s="329">
        <v>206647.61784775008</v>
      </c>
      <c r="BA36" s="329">
        <v>203813.39170234004</v>
      </c>
      <c r="BB36" s="329">
        <v>204252.34143305</v>
      </c>
      <c r="BC36" s="329">
        <v>212323.98868050007</v>
      </c>
      <c r="BD36" s="329">
        <v>212902.9279818901</v>
      </c>
      <c r="BE36" s="330">
        <v>220037.12757544004</v>
      </c>
      <c r="BF36" s="330">
        <v>217126.4014532101</v>
      </c>
      <c r="BG36" s="330">
        <v>220841.32404218006</v>
      </c>
      <c r="BH36" s="329">
        <v>220640.5918457301</v>
      </c>
      <c r="BI36" s="329">
        <v>225722.86243504006</v>
      </c>
      <c r="BJ36" s="329">
        <v>226362.7704717401</v>
      </c>
      <c r="BK36" s="329">
        <v>227319.2368547801</v>
      </c>
      <c r="BL36" s="329">
        <v>234745.71048558014</v>
      </c>
      <c r="BM36" s="377">
        <v>239995.31527365008</v>
      </c>
      <c r="BN36" s="377">
        <v>236282.8064677901</v>
      </c>
      <c r="BO36" s="377">
        <v>240023.22517955012</v>
      </c>
      <c r="BP36" s="377">
        <v>244644.47093095005</v>
      </c>
      <c r="BQ36" s="377">
        <v>245274.0493074001</v>
      </c>
      <c r="BR36" s="377">
        <v>238263.46496855008</v>
      </c>
      <c r="BS36" s="377">
        <v>241072.7887084401</v>
      </c>
      <c r="BT36" s="377">
        <v>243664.82472492006</v>
      </c>
      <c r="BU36" s="377">
        <v>245083.05250835005</v>
      </c>
      <c r="BV36" s="377">
        <v>245558.4540971001</v>
      </c>
      <c r="BW36" s="377">
        <v>249798.4025489701</v>
      </c>
      <c r="BX36" s="377">
        <v>246624.3583109901</v>
      </c>
      <c r="BY36" s="377">
        <v>246822.10204890012</v>
      </c>
      <c r="BZ36" s="377">
        <v>251012.33796526014</v>
      </c>
      <c r="CA36" s="377">
        <v>253431.36324828997</v>
      </c>
      <c r="CB36" s="377">
        <v>255098.98500301002</v>
      </c>
      <c r="CC36" s="377">
        <v>262911.74853734</v>
      </c>
      <c r="CD36" s="377">
        <v>268316.25475719</v>
      </c>
      <c r="CE36" s="377">
        <v>274366.14547797</v>
      </c>
      <c r="CF36" s="377">
        <v>275841.69575773</v>
      </c>
      <c r="CG36" s="377">
        <v>270498.02418942004</v>
      </c>
      <c r="CH36" s="377">
        <v>278011.67163479736</v>
      </c>
      <c r="CI36" s="377">
        <v>275540.58348723</v>
      </c>
    </row>
    <row r="37" spans="1:87" ht="25.5" customHeight="1">
      <c r="A37" s="356" t="s">
        <v>116</v>
      </c>
      <c r="B37" s="358"/>
      <c r="C37" s="358"/>
      <c r="D37" s="358"/>
      <c r="E37" s="358"/>
      <c r="F37" s="358"/>
      <c r="G37" s="358"/>
      <c r="H37" s="358"/>
      <c r="I37" s="358"/>
      <c r="J37" s="358"/>
      <c r="K37" s="358"/>
      <c r="L37" s="358"/>
      <c r="M37" s="358"/>
      <c r="N37" s="358">
        <v>0</v>
      </c>
      <c r="O37" s="358"/>
      <c r="P37" s="358"/>
      <c r="Q37" s="358">
        <v>950</v>
      </c>
      <c r="R37" s="358">
        <v>760</v>
      </c>
      <c r="S37" s="358">
        <v>1106</v>
      </c>
      <c r="T37" s="358">
        <v>0</v>
      </c>
      <c r="U37" s="358">
        <v>2.5</v>
      </c>
      <c r="V37" s="358">
        <v>0</v>
      </c>
      <c r="W37" s="358">
        <v>0</v>
      </c>
      <c r="X37" s="358">
        <v>0</v>
      </c>
      <c r="Y37" s="358">
        <v>800</v>
      </c>
      <c r="Z37" s="358">
        <v>1650</v>
      </c>
      <c r="AA37" s="358">
        <v>2051</v>
      </c>
      <c r="AB37" s="358">
        <v>350</v>
      </c>
      <c r="AC37" s="358">
        <v>2188</v>
      </c>
      <c r="AD37" s="358">
        <v>1000</v>
      </c>
      <c r="AE37" s="358">
        <v>400</v>
      </c>
      <c r="AF37" s="358">
        <v>50</v>
      </c>
      <c r="AG37" s="358">
        <v>1052</v>
      </c>
      <c r="AH37" s="358">
        <v>0</v>
      </c>
      <c r="AI37" s="358">
        <v>0</v>
      </c>
      <c r="AJ37" s="358">
        <v>11</v>
      </c>
      <c r="AK37" s="358">
        <v>0</v>
      </c>
      <c r="AL37" s="358">
        <v>0</v>
      </c>
      <c r="AM37" s="358">
        <v>4</v>
      </c>
      <c r="AN37" s="358">
        <v>3611.0883670000003</v>
      </c>
      <c r="AO37" s="358">
        <v>1290</v>
      </c>
      <c r="AP37" s="358">
        <v>230</v>
      </c>
      <c r="AQ37" s="358">
        <v>0</v>
      </c>
      <c r="AR37" s="358">
        <v>3018.833662</v>
      </c>
      <c r="AS37" s="358">
        <v>3018.833662</v>
      </c>
      <c r="AT37" s="358">
        <v>0</v>
      </c>
      <c r="AU37" s="358">
        <v>1401.5</v>
      </c>
      <c r="AV37" s="358">
        <v>510</v>
      </c>
      <c r="AW37" s="358">
        <v>0</v>
      </c>
      <c r="AX37" s="358">
        <v>11</v>
      </c>
      <c r="AY37" s="358">
        <v>0</v>
      </c>
      <c r="AZ37" s="358">
        <v>0</v>
      </c>
      <c r="BA37" s="358">
        <v>0</v>
      </c>
      <c r="BB37" s="358">
        <v>0</v>
      </c>
      <c r="BC37" s="358">
        <v>10.5</v>
      </c>
      <c r="BD37" s="358">
        <v>0</v>
      </c>
      <c r="BE37" s="359"/>
      <c r="BF37" s="359">
        <v>0</v>
      </c>
      <c r="BG37" s="359">
        <v>0</v>
      </c>
      <c r="BH37" s="358">
        <v>28</v>
      </c>
      <c r="BI37" s="358">
        <v>0</v>
      </c>
      <c r="BJ37" s="358"/>
      <c r="BK37" s="371">
        <v>5</v>
      </c>
      <c r="BL37" s="371">
        <v>0</v>
      </c>
      <c r="BM37" s="376">
        <v>0</v>
      </c>
      <c r="BN37" s="376">
        <v>0</v>
      </c>
      <c r="BO37" s="376">
        <v>0</v>
      </c>
      <c r="BP37" s="376">
        <v>0</v>
      </c>
      <c r="BQ37" s="376">
        <v>0</v>
      </c>
      <c r="BR37" s="376">
        <v>0</v>
      </c>
      <c r="BS37" s="376">
        <v>0</v>
      </c>
      <c r="BT37" s="387" t="s">
        <v>103</v>
      </c>
      <c r="BU37" s="387" t="s">
        <v>103</v>
      </c>
      <c r="BV37" s="387" t="s">
        <v>103</v>
      </c>
      <c r="BW37" s="387" t="s">
        <v>103</v>
      </c>
      <c r="BX37" s="387" t="s">
        <v>103</v>
      </c>
      <c r="BY37" s="387" t="s">
        <v>103</v>
      </c>
      <c r="BZ37" s="387">
        <v>0</v>
      </c>
      <c r="CA37" s="387">
        <v>0</v>
      </c>
      <c r="CB37" s="387">
        <v>0</v>
      </c>
      <c r="CC37" s="387">
        <v>0</v>
      </c>
      <c r="CD37" s="387">
        <v>0</v>
      </c>
      <c r="CE37" s="387">
        <v>0</v>
      </c>
      <c r="CF37" s="387">
        <v>0</v>
      </c>
      <c r="CG37" s="387">
        <v>0</v>
      </c>
      <c r="CH37" s="387">
        <v>0</v>
      </c>
      <c r="CI37" s="387">
        <v>37</v>
      </c>
    </row>
    <row r="38" spans="1:87" ht="25.5" customHeight="1">
      <c r="A38" s="357" t="s">
        <v>117</v>
      </c>
      <c r="B38" s="358"/>
      <c r="C38" s="358"/>
      <c r="D38" s="358"/>
      <c r="E38" s="358"/>
      <c r="F38" s="358"/>
      <c r="G38" s="358"/>
      <c r="H38" s="358"/>
      <c r="I38" s="358"/>
      <c r="J38" s="358"/>
      <c r="K38" s="358"/>
      <c r="L38" s="358"/>
      <c r="M38" s="358"/>
      <c r="N38" s="358">
        <v>0</v>
      </c>
      <c r="O38" s="358"/>
      <c r="P38" s="358"/>
      <c r="Q38" s="358">
        <v>0</v>
      </c>
      <c r="R38" s="358"/>
      <c r="S38" s="358">
        <v>0</v>
      </c>
      <c r="T38" s="358">
        <v>0</v>
      </c>
      <c r="U38" s="358">
        <v>0</v>
      </c>
      <c r="V38" s="358">
        <v>0</v>
      </c>
      <c r="W38" s="358">
        <v>0</v>
      </c>
      <c r="X38" s="358">
        <v>0</v>
      </c>
      <c r="Y38" s="358">
        <v>0</v>
      </c>
      <c r="Z38" s="358">
        <v>70</v>
      </c>
      <c r="AA38" s="358">
        <v>0</v>
      </c>
      <c r="AB38" s="358">
        <v>0</v>
      </c>
      <c r="AC38" s="358">
        <v>0</v>
      </c>
      <c r="AD38" s="358">
        <v>0</v>
      </c>
      <c r="AE38" s="358">
        <v>0</v>
      </c>
      <c r="AF38" s="358">
        <v>0</v>
      </c>
      <c r="AG38" s="358">
        <v>0</v>
      </c>
      <c r="AH38" s="358">
        <v>95</v>
      </c>
      <c r="AI38" s="358">
        <v>0</v>
      </c>
      <c r="AJ38" s="358">
        <v>0</v>
      </c>
      <c r="AK38" s="358">
        <v>0</v>
      </c>
      <c r="AL38" s="358">
        <v>0</v>
      </c>
      <c r="AM38" s="358">
        <v>154</v>
      </c>
      <c r="AN38" s="358">
        <v>0</v>
      </c>
      <c r="AO38" s="358">
        <v>0</v>
      </c>
      <c r="AP38" s="358">
        <v>0</v>
      </c>
      <c r="AQ38" s="358">
        <v>0</v>
      </c>
      <c r="AR38" s="358">
        <v>0</v>
      </c>
      <c r="AS38" s="358">
        <v>0</v>
      </c>
      <c r="AT38" s="358">
        <v>0</v>
      </c>
      <c r="AU38" s="358">
        <v>1</v>
      </c>
      <c r="AV38" s="358">
        <v>0</v>
      </c>
      <c r="AW38" s="358">
        <v>0</v>
      </c>
      <c r="AX38" s="358">
        <v>0</v>
      </c>
      <c r="AY38" s="358">
        <v>0</v>
      </c>
      <c r="AZ38" s="358">
        <v>0</v>
      </c>
      <c r="BA38" s="358">
        <v>0</v>
      </c>
      <c r="BB38" s="358">
        <v>0</v>
      </c>
      <c r="BC38" s="358">
        <v>0</v>
      </c>
      <c r="BD38" s="358">
        <v>0</v>
      </c>
      <c r="BE38" s="359">
        <v>0</v>
      </c>
      <c r="BF38" s="359">
        <v>0</v>
      </c>
      <c r="BG38" s="359">
        <v>0</v>
      </c>
      <c r="BH38" s="358">
        <v>21</v>
      </c>
      <c r="BI38" s="358">
        <v>0</v>
      </c>
      <c r="BJ38" s="358"/>
      <c r="BK38" s="358">
        <v>0</v>
      </c>
      <c r="BL38" s="358">
        <v>0</v>
      </c>
      <c r="BM38" s="358">
        <v>0</v>
      </c>
      <c r="BN38" s="358">
        <v>0</v>
      </c>
      <c r="BO38" s="358">
        <v>0</v>
      </c>
      <c r="BP38" s="358">
        <v>0</v>
      </c>
      <c r="BQ38" s="358">
        <v>0</v>
      </c>
      <c r="BR38" s="358">
        <v>0</v>
      </c>
      <c r="BS38" s="358">
        <v>0</v>
      </c>
      <c r="BT38" s="388" t="s">
        <v>103</v>
      </c>
      <c r="BU38" s="388" t="s">
        <v>103</v>
      </c>
      <c r="BV38" s="388" t="s">
        <v>103</v>
      </c>
      <c r="BW38" s="388" t="s">
        <v>103</v>
      </c>
      <c r="BX38" s="388" t="s">
        <v>103</v>
      </c>
      <c r="BY38" s="388" t="s">
        <v>103</v>
      </c>
      <c r="BZ38" s="388">
        <v>0</v>
      </c>
      <c r="CA38" s="388">
        <v>0</v>
      </c>
      <c r="CB38" s="388">
        <v>0</v>
      </c>
      <c r="CC38" s="388">
        <v>0</v>
      </c>
      <c r="CD38" s="388">
        <v>0</v>
      </c>
      <c r="CE38" s="388">
        <v>0</v>
      </c>
      <c r="CF38" s="388">
        <v>0</v>
      </c>
      <c r="CG38" s="388">
        <v>0</v>
      </c>
      <c r="CH38" s="388"/>
      <c r="CI38" s="388"/>
    </row>
    <row r="39" spans="1:62" ht="12">
      <c r="A39" s="354" t="s">
        <v>113</v>
      </c>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row>
    <row r="40" spans="1:62" ht="12">
      <c r="A40" s="355" t="s">
        <v>114</v>
      </c>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c r="AX40" s="354"/>
      <c r="AY40" s="354"/>
      <c r="AZ40" s="354"/>
      <c r="BA40" s="354"/>
      <c r="BB40" s="354"/>
      <c r="BC40" s="354"/>
      <c r="BD40" s="354"/>
      <c r="BE40" s="354"/>
      <c r="BF40" s="354"/>
      <c r="BG40" s="354"/>
      <c r="BH40" s="354"/>
      <c r="BI40" s="354"/>
      <c r="BJ40" s="354"/>
    </row>
    <row r="41" spans="1:62" ht="12">
      <c r="A41" s="355" t="s">
        <v>115</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row>
    <row r="42" spans="2:49" ht="12">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row>
    <row r="43" spans="1:51" s="339" customFormat="1" ht="11.25">
      <c r="A43" s="353" t="s">
        <v>112</v>
      </c>
      <c r="AT43" s="340"/>
      <c r="AY43" s="338"/>
    </row>
    <row r="44" spans="1:87" s="339" customFormat="1" ht="15" customHeight="1">
      <c r="A44" s="351" t="s">
        <v>110</v>
      </c>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v>80.4</v>
      </c>
      <c r="AR44" s="341">
        <v>122.8</v>
      </c>
      <c r="AS44" s="341">
        <v>536.6</v>
      </c>
      <c r="AT44" s="341">
        <v>643.11</v>
      </c>
      <c r="AU44" s="341">
        <v>683.1080000000001</v>
      </c>
      <c r="AV44" s="341">
        <v>1233.708</v>
      </c>
      <c r="AW44" s="341">
        <v>1515.238</v>
      </c>
      <c r="AX44" s="341">
        <v>858.188</v>
      </c>
      <c r="AY44" s="341">
        <v>634.278</v>
      </c>
      <c r="AZ44" s="342">
        <v>124.13</v>
      </c>
      <c r="BA44" s="342">
        <v>185.73</v>
      </c>
      <c r="BB44" s="342">
        <v>98.53</v>
      </c>
      <c r="BC44" s="343">
        <v>94.43</v>
      </c>
      <c r="BD44" s="343">
        <v>179.93</v>
      </c>
      <c r="BE44" s="342">
        <v>837.294</v>
      </c>
      <c r="BF44" s="342">
        <v>925.598</v>
      </c>
      <c r="BG44" s="342">
        <v>2499.337</v>
      </c>
      <c r="BH44" s="342">
        <v>2071.937</v>
      </c>
      <c r="BI44" s="342">
        <v>1980.237</v>
      </c>
      <c r="BJ44" s="342">
        <v>2105.866</v>
      </c>
      <c r="BK44" s="342">
        <v>1517.893</v>
      </c>
      <c r="BL44" s="342">
        <v>1888.255</v>
      </c>
      <c r="BM44" s="342">
        <f>+BM21</f>
        <v>1551.565</v>
      </c>
      <c r="BN44" s="342">
        <v>2108.149</v>
      </c>
      <c r="BO44" s="342">
        <f aca="true" t="shared" si="3" ref="BO44:BT44">+BO21</f>
        <v>1826.552</v>
      </c>
      <c r="BP44" s="342">
        <f t="shared" si="3"/>
        <v>1305.387</v>
      </c>
      <c r="BQ44" s="342">
        <f t="shared" si="3"/>
        <v>705.007</v>
      </c>
      <c r="BR44" s="342">
        <f t="shared" si="3"/>
        <v>528.322</v>
      </c>
      <c r="BS44" s="342">
        <f t="shared" si="3"/>
        <v>216.761</v>
      </c>
      <c r="BT44" s="342">
        <f t="shared" si="3"/>
        <v>527.377</v>
      </c>
      <c r="BU44" s="342">
        <v>442.269</v>
      </c>
      <c r="BV44" s="342">
        <v>396.669</v>
      </c>
      <c r="BW44" s="342">
        <v>521.569</v>
      </c>
      <c r="BX44" s="342">
        <v>503.169</v>
      </c>
      <c r="BY44" s="342">
        <v>648.069</v>
      </c>
      <c r="BZ44" s="342">
        <v>623.869</v>
      </c>
      <c r="CA44" s="342">
        <v>884.629</v>
      </c>
      <c r="CB44" s="342">
        <v>778.329</v>
      </c>
      <c r="CC44" s="342">
        <v>632.829</v>
      </c>
      <c r="CD44" s="342">
        <v>414.529</v>
      </c>
      <c r="CE44" s="342">
        <v>566.332</v>
      </c>
      <c r="CF44" s="342">
        <v>492.832</v>
      </c>
      <c r="CG44" s="342">
        <v>501.632</v>
      </c>
      <c r="CH44" s="342">
        <v>540.232</v>
      </c>
      <c r="CI44" s="342">
        <v>579</v>
      </c>
    </row>
    <row r="45" spans="1:87" s="338" customFormat="1" ht="30" customHeight="1">
      <c r="A45" s="352" t="s">
        <v>111</v>
      </c>
      <c r="B45" s="344">
        <f>+B36+B44</f>
        <v>66175.53053627998</v>
      </c>
      <c r="C45" s="344">
        <f aca="true" t="shared" si="4" ref="C45:BI45">+C36+C44</f>
        <v>66128.18915968</v>
      </c>
      <c r="D45" s="344">
        <f t="shared" si="4"/>
        <v>68332.26111075998</v>
      </c>
      <c r="E45" s="344">
        <f t="shared" si="4"/>
        <v>70019.30298431</v>
      </c>
      <c r="F45" s="344">
        <f t="shared" si="4"/>
        <v>72450.08814375</v>
      </c>
      <c r="G45" s="344">
        <f t="shared" si="4"/>
        <v>72734.72413438001</v>
      </c>
      <c r="H45" s="344">
        <f t="shared" si="4"/>
        <v>74437.16694673</v>
      </c>
      <c r="I45" s="344">
        <f t="shared" si="4"/>
        <v>77188.63041169001</v>
      </c>
      <c r="J45" s="344">
        <f t="shared" si="4"/>
        <v>79474.74806556999</v>
      </c>
      <c r="K45" s="344">
        <f t="shared" si="4"/>
        <v>81514.62019542999</v>
      </c>
      <c r="L45" s="344">
        <f t="shared" si="4"/>
        <v>80638.93447199004</v>
      </c>
      <c r="M45" s="344">
        <f t="shared" si="4"/>
        <v>83031.95922973004</v>
      </c>
      <c r="N45" s="344">
        <f t="shared" si="4"/>
        <v>83376.99609467</v>
      </c>
      <c r="O45" s="344">
        <f t="shared" si="4"/>
        <v>84052.22784987002</v>
      </c>
      <c r="P45" s="344">
        <f t="shared" si="4"/>
        <v>87304.26074786001</v>
      </c>
      <c r="Q45" s="344">
        <f t="shared" si="4"/>
        <v>88494.78864933003</v>
      </c>
      <c r="R45" s="344">
        <f t="shared" si="4"/>
        <v>90739.07205049</v>
      </c>
      <c r="S45" s="344">
        <f t="shared" si="4"/>
        <v>92761.22742100002</v>
      </c>
      <c r="T45" s="344">
        <f t="shared" si="4"/>
        <v>95347.41760537</v>
      </c>
      <c r="U45" s="344">
        <f t="shared" si="4"/>
        <v>99988.94235047999</v>
      </c>
      <c r="V45" s="344">
        <f t="shared" si="4"/>
        <v>101758.00420754</v>
      </c>
      <c r="W45" s="344">
        <f t="shared" si="4"/>
        <v>102896.76377211997</v>
      </c>
      <c r="X45" s="344">
        <f t="shared" si="4"/>
        <v>106296.90723787998</v>
      </c>
      <c r="Y45" s="344">
        <f t="shared" si="4"/>
        <v>106466.58755006001</v>
      </c>
      <c r="Z45" s="344">
        <f t="shared" si="4"/>
        <v>108557</v>
      </c>
      <c r="AA45" s="344">
        <f t="shared" si="4"/>
        <v>108184.40992920999</v>
      </c>
      <c r="AB45" s="344">
        <f t="shared" si="4"/>
        <v>109904.60278099001</v>
      </c>
      <c r="AC45" s="344">
        <f t="shared" si="4"/>
        <v>110707.28331567</v>
      </c>
      <c r="AD45" s="344">
        <f t="shared" si="4"/>
        <v>112804.12652897</v>
      </c>
      <c r="AE45" s="344">
        <f t="shared" si="4"/>
        <v>111511.14610875999</v>
      </c>
      <c r="AF45" s="344">
        <f t="shared" si="4"/>
        <v>114997.63090716998</v>
      </c>
      <c r="AG45" s="344">
        <f t="shared" si="4"/>
        <v>115754.85679037</v>
      </c>
      <c r="AH45" s="344">
        <f t="shared" si="4"/>
        <v>118462.69542481998</v>
      </c>
      <c r="AI45" s="344">
        <f t="shared" si="4"/>
        <v>121776.52066805998</v>
      </c>
      <c r="AJ45" s="344">
        <f t="shared" si="4"/>
        <v>130102.12494460997</v>
      </c>
      <c r="AK45" s="344">
        <f t="shared" si="4"/>
        <v>128221.31167126996</v>
      </c>
      <c r="AL45" s="344">
        <f t="shared" si="4"/>
        <v>132746.40752656996</v>
      </c>
      <c r="AM45" s="344">
        <f t="shared" si="4"/>
        <v>135928.80617136994</v>
      </c>
      <c r="AN45" s="344">
        <f t="shared" si="4"/>
        <v>142614.02714847008</v>
      </c>
      <c r="AO45" s="344">
        <f t="shared" si="4"/>
        <v>147747.32113071004</v>
      </c>
      <c r="AP45" s="344">
        <f t="shared" si="4"/>
        <v>151775.34277890006</v>
      </c>
      <c r="AQ45" s="344">
        <f t="shared" si="4"/>
        <v>152557.15261687996</v>
      </c>
      <c r="AR45" s="344">
        <f t="shared" si="4"/>
        <v>172516.38077443995</v>
      </c>
      <c r="AS45" s="344">
        <f t="shared" si="4"/>
        <v>178702.21846993003</v>
      </c>
      <c r="AT45" s="344">
        <f t="shared" si="4"/>
        <v>175533.61215132</v>
      </c>
      <c r="AU45" s="344">
        <f t="shared" si="4"/>
        <v>180692.30259782</v>
      </c>
      <c r="AV45" s="344">
        <f t="shared" si="4"/>
        <v>188292.51707005012</v>
      </c>
      <c r="AW45" s="344">
        <f t="shared" si="4"/>
        <v>191186.4603643301</v>
      </c>
      <c r="AX45" s="344">
        <f t="shared" si="4"/>
        <v>195376.9953169301</v>
      </c>
      <c r="AY45" s="344">
        <f t="shared" si="4"/>
        <v>200261.72008661</v>
      </c>
      <c r="AZ45" s="344">
        <f t="shared" si="4"/>
        <v>206771.74784775008</v>
      </c>
      <c r="BA45" s="344">
        <f t="shared" si="4"/>
        <v>203999.12170234005</v>
      </c>
      <c r="BB45" s="344">
        <f t="shared" si="4"/>
        <v>204350.87143305</v>
      </c>
      <c r="BC45" s="344">
        <f t="shared" si="4"/>
        <v>212418.41868050006</v>
      </c>
      <c r="BD45" s="344">
        <f t="shared" si="4"/>
        <v>213082.8579818901</v>
      </c>
      <c r="BE45" s="344">
        <f t="shared" si="4"/>
        <v>220874.42157544004</v>
      </c>
      <c r="BF45" s="344">
        <f t="shared" si="4"/>
        <v>218051.9994532101</v>
      </c>
      <c r="BG45" s="344">
        <f t="shared" si="4"/>
        <v>223340.66104218006</v>
      </c>
      <c r="BH45" s="344">
        <f t="shared" si="4"/>
        <v>222712.5288457301</v>
      </c>
      <c r="BI45" s="344">
        <f t="shared" si="4"/>
        <v>227703.09943504006</v>
      </c>
      <c r="BJ45" s="345">
        <f>+BJ36</f>
        <v>226362.7704717401</v>
      </c>
      <c r="BK45" s="345">
        <f>+BK36</f>
        <v>227319.2368547801</v>
      </c>
      <c r="BL45" s="345">
        <f aca="true" t="shared" si="5" ref="BL45:BT45">+BL36</f>
        <v>234745.71048558014</v>
      </c>
      <c r="BM45" s="345">
        <f t="shared" si="5"/>
        <v>239995.31527365008</v>
      </c>
      <c r="BN45" s="345">
        <f t="shared" si="5"/>
        <v>236282.8064677901</v>
      </c>
      <c r="BO45" s="345">
        <f t="shared" si="5"/>
        <v>240023.22517955012</v>
      </c>
      <c r="BP45" s="345">
        <f>+BP36</f>
        <v>244644.47093095005</v>
      </c>
      <c r="BQ45" s="345">
        <f t="shared" si="5"/>
        <v>245274.0493074001</v>
      </c>
      <c r="BR45" s="345">
        <f t="shared" si="5"/>
        <v>238263.46496855008</v>
      </c>
      <c r="BS45" s="345">
        <f t="shared" si="5"/>
        <v>241072.7887084401</v>
      </c>
      <c r="BT45" s="345">
        <f t="shared" si="5"/>
        <v>243664.82472492006</v>
      </c>
      <c r="BU45" s="345">
        <v>245083.05250835005</v>
      </c>
      <c r="BV45" s="345">
        <f>BV36</f>
        <v>245558.4540971001</v>
      </c>
      <c r="BW45" s="345">
        <v>249798.4025489701</v>
      </c>
      <c r="BX45" s="345">
        <v>246624.3583109901</v>
      </c>
      <c r="BY45" s="345">
        <v>246822.10204890012</v>
      </c>
      <c r="BZ45" s="345">
        <v>251012.33796526014</v>
      </c>
      <c r="CA45" s="345">
        <v>253431.36324828997</v>
      </c>
      <c r="CB45" s="345">
        <v>255098.98500301002</v>
      </c>
      <c r="CC45" s="345">
        <v>262911.74853734</v>
      </c>
      <c r="CD45" s="345">
        <v>268316.25475719</v>
      </c>
      <c r="CE45" s="345">
        <v>274366.14547797</v>
      </c>
      <c r="CF45" s="345">
        <v>275841.69575773</v>
      </c>
      <c r="CG45" s="345">
        <v>270498.02418942004</v>
      </c>
      <c r="CH45" s="345">
        <v>278011.67163479736</v>
      </c>
      <c r="CI45" s="345">
        <v>275541</v>
      </c>
    </row>
    <row r="46" spans="2:51" ht="12">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row>
    <row r="47" spans="2:51" ht="12" customHeight="1">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row>
    <row r="48" spans="63:69" ht="12">
      <c r="BK48" s="378"/>
      <c r="BL48" s="378"/>
      <c r="BM48" s="378"/>
      <c r="BN48" s="378"/>
      <c r="BO48" s="378"/>
      <c r="BP48" s="378"/>
      <c r="BQ48" s="378"/>
    </row>
    <row r="49" spans="63:69" ht="12">
      <c r="BK49" s="378"/>
      <c r="BL49" s="378"/>
      <c r="BM49" s="378"/>
      <c r="BN49" s="378"/>
      <c r="BO49" s="378"/>
      <c r="BP49" s="378"/>
      <c r="BQ49" s="378"/>
    </row>
  </sheetData>
  <sheetProtection/>
  <mergeCells count="87">
    <mergeCell ref="BG3:BG4"/>
    <mergeCell ref="AQ3:AQ4"/>
    <mergeCell ref="AK3:AK4"/>
    <mergeCell ref="AN3:AN4"/>
    <mergeCell ref="AS3:AS4"/>
    <mergeCell ref="AP3:AP4"/>
    <mergeCell ref="AO3:AO4"/>
    <mergeCell ref="BE3:BE4"/>
    <mergeCell ref="H1:J1"/>
    <mergeCell ref="AJ3:AJ4"/>
    <mergeCell ref="O3:O4"/>
    <mergeCell ref="AI3:AI4"/>
    <mergeCell ref="AE3:AE4"/>
    <mergeCell ref="M3:M4"/>
    <mergeCell ref="P3:P4"/>
    <mergeCell ref="I3:I4"/>
    <mergeCell ref="W3:W4"/>
    <mergeCell ref="V3:V4"/>
    <mergeCell ref="B3:B4"/>
    <mergeCell ref="T3:T4"/>
    <mergeCell ref="S3:S4"/>
    <mergeCell ref="D3:D4"/>
    <mergeCell ref="J3:J4"/>
    <mergeCell ref="H3:H4"/>
    <mergeCell ref="F3:F4"/>
    <mergeCell ref="L3:L4"/>
    <mergeCell ref="C3:C4"/>
    <mergeCell ref="E3:E4"/>
    <mergeCell ref="K3:K4"/>
    <mergeCell ref="G3:G4"/>
    <mergeCell ref="R3:R4"/>
    <mergeCell ref="U3:U4"/>
    <mergeCell ref="N3:N4"/>
    <mergeCell ref="Q3:Q4"/>
    <mergeCell ref="Y3:Y4"/>
    <mergeCell ref="AD3:AD4"/>
    <mergeCell ref="AG3:AG4"/>
    <mergeCell ref="AF3:AF4"/>
    <mergeCell ref="AA3:AA4"/>
    <mergeCell ref="X3:X4"/>
    <mergeCell ref="AB3:AB4"/>
    <mergeCell ref="AH3:AH4"/>
    <mergeCell ref="AC3:AC4"/>
    <mergeCell ref="Z3:Z4"/>
    <mergeCell ref="AM3:AM4"/>
    <mergeCell ref="BB3:BB4"/>
    <mergeCell ref="AW3:AW4"/>
    <mergeCell ref="AZ3:AZ4"/>
    <mergeCell ref="AX3:AX4"/>
    <mergeCell ref="AL3:AL4"/>
    <mergeCell ref="AU3:AU4"/>
    <mergeCell ref="BJ3:BJ4"/>
    <mergeCell ref="AR3:AR4"/>
    <mergeCell ref="BA3:BA4"/>
    <mergeCell ref="AY3:AY4"/>
    <mergeCell ref="AV3:AV4"/>
    <mergeCell ref="BD3:BD4"/>
    <mergeCell ref="BC3:BC4"/>
    <mergeCell ref="AT3:AT4"/>
    <mergeCell ref="BI3:BI4"/>
    <mergeCell ref="BF3:BF4"/>
    <mergeCell ref="BQ3:BQ4"/>
    <mergeCell ref="BP3:BP4"/>
    <mergeCell ref="BS3:BS4"/>
    <mergeCell ref="BT3:BT4"/>
    <mergeCell ref="BH3:BH4"/>
    <mergeCell ref="BL3:BL4"/>
    <mergeCell ref="BM3:BM4"/>
    <mergeCell ref="BO3:BO4"/>
    <mergeCell ref="BN3:BN4"/>
    <mergeCell ref="BK3:BK4"/>
    <mergeCell ref="BR3:BR4"/>
    <mergeCell ref="BU3:BU4"/>
    <mergeCell ref="CB3:CB4"/>
    <mergeCell ref="BY3:BY4"/>
    <mergeCell ref="BZ3:BZ4"/>
    <mergeCell ref="CC3:CC4"/>
    <mergeCell ref="CA3:CA4"/>
    <mergeCell ref="BX3:BX4"/>
    <mergeCell ref="BW3:BW4"/>
    <mergeCell ref="BV3:BV4"/>
    <mergeCell ref="CF3:CF4"/>
    <mergeCell ref="CE3:CE4"/>
    <mergeCell ref="CD3:CD4"/>
    <mergeCell ref="CH3:CH4"/>
    <mergeCell ref="CG3:CG4"/>
    <mergeCell ref="CI3:CI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9.75">
      <c r="A1" s="1"/>
      <c r="B1" s="1"/>
      <c r="C1" s="1"/>
      <c r="D1" s="1"/>
      <c r="E1" s="1"/>
    </row>
    <row r="2" spans="1:7" s="5" customFormat="1" ht="24" customHeight="1" thickBot="1">
      <c r="A2" s="50" t="s">
        <v>0</v>
      </c>
      <c r="B2" s="51"/>
      <c r="C2" s="52"/>
      <c r="D2" s="52"/>
      <c r="E2" s="52"/>
      <c r="F2" s="53"/>
      <c r="G2" s="6"/>
    </row>
    <row r="3" spans="1:6" ht="14.25" customHeight="1">
      <c r="A3" s="11"/>
      <c r="B3" s="459" t="s">
        <v>11</v>
      </c>
      <c r="C3" s="466" t="s">
        <v>84</v>
      </c>
      <c r="D3" s="455"/>
      <c r="E3" s="456"/>
      <c r="F3" s="461" t="s">
        <v>12</v>
      </c>
    </row>
    <row r="4" spans="1:7" ht="14.25" customHeight="1">
      <c r="A4" s="12" t="s">
        <v>24</v>
      </c>
      <c r="B4" s="453"/>
      <c r="C4" s="13" t="s">
        <v>5</v>
      </c>
      <c r="D4" s="14" t="s">
        <v>6</v>
      </c>
      <c r="E4" s="15" t="s">
        <v>7</v>
      </c>
      <c r="F4" s="458"/>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0.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Flows_MovDivPub'!B38</f>
        <v>278011.17163479736</v>
      </c>
      <c r="C32" s="58">
        <f>+'Debt Flows_MovDivPub'!C38+'Debt Flows_MovDivPub'!G38</f>
        <v>0</v>
      </c>
      <c r="D32" s="58">
        <f>+'Debt Flows_MovDivPub'!D38+'Debt Flows_MovDivPub'!H38</f>
        <v>0</v>
      </c>
      <c r="E32" s="58"/>
      <c r="F32" s="59">
        <f>+B32+C32-D32</f>
        <v>278011.17163479736</v>
      </c>
      <c r="G32" s="27"/>
      <c r="H32" s="27"/>
    </row>
    <row r="33" spans="1:10" ht="20.25">
      <c r="A33" s="63" t="s">
        <v>29</v>
      </c>
      <c r="B33" s="59">
        <f>+'Debt Flows_MovDivPub'!B39</f>
        <v>0</v>
      </c>
      <c r="C33" s="58">
        <f>+'Debt Flows_MovDivPub'!C39+'Debt Flows_MovDivPub'!G39</f>
        <v>87</v>
      </c>
      <c r="D33" s="58">
        <f>+'Debt Flows_MovDivPub'!D39+'Debt Flows_MovDivPub'!H39</f>
        <v>50</v>
      </c>
      <c r="E33" s="58"/>
      <c r="F33" s="59">
        <f>+B33+C33-D33</f>
        <v>37</v>
      </c>
      <c r="G33" s="67"/>
      <c r="H33" s="67"/>
      <c r="I33" s="16"/>
      <c r="J33" s="16"/>
    </row>
    <row r="34" spans="1:11" ht="96" customHeight="1">
      <c r="A34" s="496" t="s">
        <v>22</v>
      </c>
      <c r="B34" s="496"/>
      <c r="C34" s="496"/>
      <c r="D34" s="496"/>
      <c r="E34" s="496"/>
      <c r="F34" s="496"/>
      <c r="G34" s="139"/>
      <c r="H34" s="139"/>
      <c r="I34" s="139"/>
      <c r="J34" s="139"/>
      <c r="K34" s="27"/>
    </row>
    <row r="35" spans="1:10" ht="9.75">
      <c r="A35" s="468" t="s">
        <v>41</v>
      </c>
      <c r="B35" s="468"/>
      <c r="C35" s="468"/>
      <c r="D35" s="468"/>
      <c r="E35" s="468"/>
      <c r="F35" s="468"/>
      <c r="G35" s="468"/>
      <c r="H35" s="468"/>
      <c r="I35" s="468"/>
      <c r="J35" s="468"/>
    </row>
    <row r="36" spans="1:10" ht="9.75">
      <c r="A36" s="468"/>
      <c r="B36" s="468"/>
      <c r="C36" s="468"/>
      <c r="D36" s="468"/>
      <c r="E36" s="468"/>
      <c r="F36" s="468"/>
      <c r="G36" s="468"/>
      <c r="H36" s="468"/>
      <c r="I36" s="468"/>
      <c r="J36" s="468"/>
    </row>
    <row r="37" spans="1:10" ht="12.75" customHeight="1">
      <c r="A37" s="468"/>
      <c r="B37" s="468"/>
      <c r="C37" s="468"/>
      <c r="D37" s="468"/>
      <c r="E37" s="468"/>
      <c r="F37" s="468"/>
      <c r="G37" s="468"/>
      <c r="H37" s="468"/>
      <c r="I37" s="468"/>
      <c r="J37" s="468"/>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9.7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59" t="s">
        <v>11</v>
      </c>
      <c r="C3" s="460" t="s">
        <v>49</v>
      </c>
      <c r="D3" s="455"/>
      <c r="E3" s="456"/>
      <c r="F3" s="459" t="s">
        <v>12</v>
      </c>
      <c r="G3" s="460" t="s">
        <v>85</v>
      </c>
      <c r="H3" s="455"/>
      <c r="I3" s="456"/>
      <c r="J3" s="461" t="s">
        <v>10</v>
      </c>
      <c r="K3" s="56"/>
      <c r="R3" s="12"/>
      <c r="S3" s="462"/>
      <c r="T3" s="464"/>
      <c r="U3" s="465"/>
      <c r="V3" s="465"/>
      <c r="W3" s="462"/>
      <c r="X3" s="464"/>
      <c r="Y3" s="465"/>
      <c r="Z3" s="465"/>
      <c r="AA3" s="462"/>
    </row>
    <row r="4" spans="1:27" ht="14.25" customHeight="1">
      <c r="A4" s="12" t="s">
        <v>24</v>
      </c>
      <c r="B4" s="453"/>
      <c r="C4" s="13" t="s">
        <v>5</v>
      </c>
      <c r="D4" s="14" t="s">
        <v>6</v>
      </c>
      <c r="E4" s="15" t="s">
        <v>7</v>
      </c>
      <c r="F4" s="453"/>
      <c r="G4" s="13" t="s">
        <v>5</v>
      </c>
      <c r="H4" s="14" t="s">
        <v>6</v>
      </c>
      <c r="I4" s="15" t="s">
        <v>7</v>
      </c>
      <c r="J4" s="458"/>
      <c r="R4" s="12"/>
      <c r="S4" s="463"/>
      <c r="T4" s="72"/>
      <c r="U4" s="72"/>
      <c r="V4" s="72"/>
      <c r="W4" s="463"/>
      <c r="X4" s="72"/>
      <c r="Y4" s="72"/>
      <c r="Z4" s="72"/>
      <c r="AA4" s="463"/>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50" t="s">
        <v>22</v>
      </c>
      <c r="B34" s="450"/>
      <c r="C34" s="450"/>
      <c r="D34" s="450"/>
      <c r="E34" s="450"/>
      <c r="F34" s="450"/>
      <c r="G34" s="451"/>
      <c r="H34" s="451"/>
      <c r="I34" s="451"/>
      <c r="J34" s="451"/>
      <c r="K34" s="27"/>
      <c r="M34" s="55"/>
      <c r="U34" s="279" t="e">
        <f>+G9</f>
        <v>#REF!</v>
      </c>
      <c r="V34" s="16">
        <f>250+1089</f>
        <v>1339</v>
      </c>
    </row>
    <row r="35" spans="6:22" ht="9.75">
      <c r="F35" s="8"/>
      <c r="G35" s="8"/>
      <c r="H35" s="8"/>
      <c r="I35" s="8"/>
      <c r="J35" s="8"/>
      <c r="U35" s="279" t="e">
        <f>+-H9</f>
        <v>#REF!</v>
      </c>
      <c r="V35" s="75"/>
    </row>
    <row r="36" spans="6:21" ht="9.75">
      <c r="F36" s="8"/>
      <c r="H36" s="55"/>
      <c r="I36" s="10"/>
      <c r="U36" s="279" t="e">
        <f>+P16+P17</f>
        <v>#REF!</v>
      </c>
    </row>
    <row r="37" spans="7:21" ht="9.75">
      <c r="G37" s="112"/>
      <c r="H37" s="112"/>
      <c r="I37" s="75"/>
      <c r="J37" s="75"/>
      <c r="U37" s="279" t="e">
        <f>+P18+P19</f>
        <v>#REF!</v>
      </c>
    </row>
    <row r="38" spans="7:22" ht="9.75">
      <c r="G38" s="16"/>
      <c r="H38" s="112"/>
      <c r="I38" s="16"/>
      <c r="J38" s="16"/>
      <c r="P38" s="178"/>
      <c r="U38" s="282">
        <f>+-108</f>
        <v>-108</v>
      </c>
      <c r="V38" s="75" t="e">
        <f>+H13-I13</f>
        <v>#REF!</v>
      </c>
    </row>
    <row r="39" spans="7:22" ht="9.75">
      <c r="G39" s="16"/>
      <c r="H39" s="16"/>
      <c r="I39" s="16"/>
      <c r="J39" s="16"/>
      <c r="U39" s="284">
        <v>-13.3259236</v>
      </c>
      <c r="V39" s="75" t="e">
        <f>+H24-V40</f>
        <v>#REF!</v>
      </c>
    </row>
    <row r="40" spans="21:22" ht="9.75">
      <c r="U40" s="283" t="e">
        <f>+I30+I21-V40</f>
        <v>#REF!</v>
      </c>
      <c r="V40" s="75">
        <f>1266377.39/1000000</f>
        <v>1.26637739</v>
      </c>
    </row>
    <row r="41" ht="9.75">
      <c r="U41" s="75" t="e">
        <f>+SUM(U33:U40)-P31</f>
        <v>#REF!</v>
      </c>
    </row>
    <row r="43" ht="9.75">
      <c r="U43" s="75"/>
    </row>
    <row r="44" ht="9.75">
      <c r="U44" s="75"/>
    </row>
    <row r="61" spans="2:10" ht="9.75">
      <c r="B61" s="119"/>
      <c r="C61" s="119"/>
      <c r="D61" s="119"/>
      <c r="E61" s="119"/>
      <c r="F61" s="119"/>
      <c r="G61" s="119"/>
      <c r="H61" s="119"/>
      <c r="I61" s="119"/>
      <c r="J61" s="119"/>
    </row>
    <row r="62" spans="2:10" ht="9.75">
      <c r="B62" s="119"/>
      <c r="C62" s="119"/>
      <c r="D62" s="119"/>
      <c r="E62" s="119"/>
      <c r="F62" s="119"/>
      <c r="G62" s="119"/>
      <c r="H62" s="119"/>
      <c r="I62" s="119"/>
      <c r="J62" s="119"/>
    </row>
    <row r="63" spans="2:10" ht="9.75">
      <c r="B63" s="119"/>
      <c r="C63" s="119"/>
      <c r="D63" s="119"/>
      <c r="E63" s="119"/>
      <c r="F63" s="119"/>
      <c r="G63" s="119"/>
      <c r="H63" s="119"/>
      <c r="I63" s="119"/>
      <c r="J63" s="119"/>
    </row>
    <row r="64" spans="2:10" ht="9.75">
      <c r="B64" s="119"/>
      <c r="C64" s="119"/>
      <c r="D64" s="119"/>
      <c r="E64" s="119"/>
      <c r="F64" s="119"/>
      <c r="G64" s="119"/>
      <c r="H64" s="119"/>
      <c r="I64" s="119"/>
      <c r="J64" s="119"/>
    </row>
    <row r="65" spans="2:10" ht="9.75">
      <c r="B65" s="119"/>
      <c r="C65" s="119"/>
      <c r="D65" s="119"/>
      <c r="E65" s="119"/>
      <c r="F65" s="119"/>
      <c r="G65" s="119"/>
      <c r="H65" s="119"/>
      <c r="I65" s="119"/>
      <c r="J65" s="119"/>
    </row>
    <row r="66" spans="2:10" ht="9.75">
      <c r="B66" s="119"/>
      <c r="C66" s="119"/>
      <c r="D66" s="119"/>
      <c r="E66" s="119"/>
      <c r="F66" s="119"/>
      <c r="G66" s="119"/>
      <c r="H66" s="119"/>
      <c r="I66" s="119"/>
      <c r="J66" s="119"/>
    </row>
    <row r="67" spans="2:10" ht="9.75">
      <c r="B67" s="119"/>
      <c r="C67" s="119"/>
      <c r="D67" s="119"/>
      <c r="E67" s="119"/>
      <c r="F67" s="119"/>
      <c r="G67" s="119"/>
      <c r="H67" s="119"/>
      <c r="I67" s="119"/>
      <c r="J67" s="119"/>
    </row>
    <row r="68" spans="2:10" ht="9.75">
      <c r="B68" s="119"/>
      <c r="C68" s="119"/>
      <c r="D68" s="119"/>
      <c r="E68" s="119"/>
      <c r="F68" s="119"/>
      <c r="G68" s="119"/>
      <c r="H68" s="119"/>
      <c r="I68" s="119"/>
      <c r="J68" s="119"/>
    </row>
    <row r="69" spans="2:10" ht="9.75">
      <c r="B69" s="119"/>
      <c r="C69" s="119"/>
      <c r="D69" s="119"/>
      <c r="E69" s="119"/>
      <c r="F69" s="119"/>
      <c r="G69" s="119"/>
      <c r="H69" s="119"/>
      <c r="I69" s="119"/>
      <c r="J69" s="119"/>
    </row>
    <row r="70" spans="2:10" ht="9.75">
      <c r="B70" s="119"/>
      <c r="C70" s="119"/>
      <c r="D70" s="119"/>
      <c r="E70" s="119"/>
      <c r="F70" s="119"/>
      <c r="G70" s="119"/>
      <c r="H70" s="119"/>
      <c r="I70" s="119"/>
      <c r="J70" s="119"/>
    </row>
    <row r="71" spans="2:10" ht="9.75">
      <c r="B71" s="119"/>
      <c r="C71" s="119"/>
      <c r="D71" s="119"/>
      <c r="E71" s="119"/>
      <c r="F71" s="119"/>
      <c r="G71" s="119"/>
      <c r="H71" s="119"/>
      <c r="I71" s="119"/>
      <c r="J71" s="119"/>
    </row>
    <row r="72" spans="2:10" ht="9.75">
      <c r="B72" s="119"/>
      <c r="C72" s="119"/>
      <c r="D72" s="119"/>
      <c r="E72" s="119"/>
      <c r="F72" s="119"/>
      <c r="G72" s="119"/>
      <c r="H72" s="119"/>
      <c r="I72" s="119"/>
      <c r="J72" s="119"/>
    </row>
    <row r="73" spans="2:10" ht="9.75">
      <c r="B73" s="119"/>
      <c r="C73" s="119"/>
      <c r="D73" s="119"/>
      <c r="E73" s="119"/>
      <c r="F73" s="119"/>
      <c r="G73" s="119"/>
      <c r="H73" s="119"/>
      <c r="I73" s="119"/>
      <c r="J73" s="119"/>
    </row>
    <row r="74" spans="2:10" ht="9.75">
      <c r="B74" s="119"/>
      <c r="C74" s="119"/>
      <c r="D74" s="119"/>
      <c r="E74" s="119"/>
      <c r="F74" s="119"/>
      <c r="G74" s="119"/>
      <c r="H74" s="119"/>
      <c r="I74" s="119"/>
      <c r="J74" s="119"/>
    </row>
    <row r="75" spans="2:10" ht="9.75">
      <c r="B75" s="119"/>
      <c r="C75" s="119"/>
      <c r="D75" s="119"/>
      <c r="E75" s="119"/>
      <c r="F75" s="119"/>
      <c r="G75" s="119"/>
      <c r="H75" s="119"/>
      <c r="I75" s="119"/>
      <c r="J75" s="119"/>
    </row>
    <row r="76" spans="2:10" ht="9.75">
      <c r="B76" s="119"/>
      <c r="C76" s="119"/>
      <c r="D76" s="119"/>
      <c r="E76" s="119"/>
      <c r="F76" s="119"/>
      <c r="G76" s="119"/>
      <c r="H76" s="119"/>
      <c r="I76" s="119"/>
      <c r="J76" s="119"/>
    </row>
    <row r="77" spans="2:10" ht="9.75">
      <c r="B77" s="119"/>
      <c r="C77" s="119"/>
      <c r="D77" s="119"/>
      <c r="E77" s="119"/>
      <c r="F77" s="119"/>
      <c r="G77" s="119"/>
      <c r="H77" s="119"/>
      <c r="I77" s="119"/>
      <c r="J77" s="119"/>
    </row>
    <row r="78" spans="2:10" ht="9.75">
      <c r="B78" s="119"/>
      <c r="C78" s="119"/>
      <c r="D78" s="119"/>
      <c r="E78" s="119"/>
      <c r="F78" s="119"/>
      <c r="G78" s="119"/>
      <c r="H78" s="119"/>
      <c r="I78" s="119"/>
      <c r="J78" s="119"/>
    </row>
    <row r="79" spans="2:10" ht="9.75">
      <c r="B79" s="119"/>
      <c r="C79" s="119"/>
      <c r="D79" s="119"/>
      <c r="E79" s="119"/>
      <c r="F79" s="119"/>
      <c r="G79" s="119"/>
      <c r="H79" s="119"/>
      <c r="I79" s="119"/>
      <c r="J79" s="119"/>
    </row>
    <row r="80" spans="2:10" ht="9.75">
      <c r="B80" s="119"/>
      <c r="C80" s="119"/>
      <c r="D80" s="119"/>
      <c r="E80" s="119"/>
      <c r="F80" s="119"/>
      <c r="G80" s="119"/>
      <c r="H80" s="119"/>
      <c r="I80" s="119"/>
      <c r="J80" s="119"/>
    </row>
    <row r="81" spans="2:10" ht="9.75">
      <c r="B81" s="119"/>
      <c r="C81" s="119"/>
      <c r="D81" s="119"/>
      <c r="E81" s="119"/>
      <c r="F81" s="119"/>
      <c r="G81" s="119"/>
      <c r="H81" s="119"/>
      <c r="I81" s="119"/>
      <c r="J81" s="119"/>
    </row>
    <row r="82" spans="2:10" ht="9.75">
      <c r="B82" s="119"/>
      <c r="C82" s="119"/>
      <c r="D82" s="119"/>
      <c r="E82" s="119"/>
      <c r="F82" s="119"/>
      <c r="G82" s="119"/>
      <c r="H82" s="119"/>
      <c r="I82" s="119"/>
      <c r="J82" s="119"/>
    </row>
    <row r="83" spans="2:10" ht="9.75">
      <c r="B83" s="119"/>
      <c r="C83" s="119"/>
      <c r="D83" s="119"/>
      <c r="E83" s="119"/>
      <c r="F83" s="119"/>
      <c r="G83" s="119"/>
      <c r="H83" s="119"/>
      <c r="I83" s="119"/>
      <c r="J83" s="119"/>
    </row>
  </sheetData>
  <sheetProtection/>
  <mergeCells count="11">
    <mergeCell ref="AA3:AA4"/>
    <mergeCell ref="S3:S4"/>
    <mergeCell ref="T3:V3"/>
    <mergeCell ref="W3:W4"/>
    <mergeCell ref="X3:Z3"/>
    <mergeCell ref="A34:J34"/>
    <mergeCell ref="B3:B4"/>
    <mergeCell ref="C3:E3"/>
    <mergeCell ref="F3:F4"/>
    <mergeCell ref="G3:I3"/>
    <mergeCell ref="J3:J4"/>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9.7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59" t="s">
        <v>11</v>
      </c>
      <c r="C3" s="460" t="s">
        <v>51</v>
      </c>
      <c r="D3" s="455"/>
      <c r="E3" s="456"/>
      <c r="F3" s="459" t="s">
        <v>12</v>
      </c>
      <c r="G3" s="460" t="s">
        <v>52</v>
      </c>
      <c r="H3" s="455"/>
      <c r="I3" s="456"/>
      <c r="J3" s="461" t="s">
        <v>10</v>
      </c>
    </row>
    <row r="4" spans="1:11" ht="14.25" customHeight="1">
      <c r="A4" s="12" t="s">
        <v>24</v>
      </c>
      <c r="B4" s="453"/>
      <c r="C4" s="13" t="s">
        <v>5</v>
      </c>
      <c r="D4" s="14" t="s">
        <v>6</v>
      </c>
      <c r="E4" s="15" t="s">
        <v>7</v>
      </c>
      <c r="F4" s="453"/>
      <c r="G4" s="13" t="s">
        <v>5</v>
      </c>
      <c r="H4" s="14" t="s">
        <v>6</v>
      </c>
      <c r="I4" s="15" t="s">
        <v>7</v>
      </c>
      <c r="J4" s="458"/>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50" t="s">
        <v>22</v>
      </c>
      <c r="B34" s="450"/>
      <c r="C34" s="450"/>
      <c r="D34" s="450"/>
      <c r="E34" s="450"/>
      <c r="F34" s="450"/>
      <c r="G34" s="451"/>
      <c r="H34" s="451"/>
      <c r="I34" s="451"/>
      <c r="J34" s="451"/>
      <c r="K34" s="27"/>
      <c r="L34" s="92"/>
      <c r="S34" s="279" t="e">
        <f>+-(H11-I11)</f>
        <v>#REF!</v>
      </c>
    </row>
    <row r="35" spans="6:19" ht="12.75">
      <c r="F35" s="8"/>
      <c r="G35" s="121"/>
      <c r="H35" s="121"/>
      <c r="I35" s="120"/>
      <c r="J35" s="8"/>
      <c r="K35" s="9"/>
      <c r="S35" s="295" t="e">
        <f>-V27/1000000-H25</f>
        <v>#REF!</v>
      </c>
    </row>
    <row r="36" spans="9:19" ht="9.75">
      <c r="I36" s="57"/>
      <c r="S36" s="279" t="e">
        <f>+G16-H16+G17-H17</f>
        <v>#REF!</v>
      </c>
    </row>
    <row r="37" spans="3:19" ht="9.75">
      <c r="C37" s="55"/>
      <c r="D37" s="55"/>
      <c r="E37" s="55"/>
      <c r="F37" s="55"/>
      <c r="G37" s="55"/>
      <c r="H37" s="55"/>
      <c r="I37" s="57"/>
      <c r="J37" s="113"/>
      <c r="S37" s="279" t="e">
        <f>+G18+G19-H18</f>
        <v>#REF!</v>
      </c>
    </row>
    <row r="38" spans="3:19" ht="9.75">
      <c r="C38" s="55"/>
      <c r="D38" s="55"/>
      <c r="E38" s="55"/>
      <c r="F38" s="55"/>
      <c r="G38" s="55"/>
      <c r="H38" s="55"/>
      <c r="I38" s="57"/>
      <c r="J38" s="113"/>
      <c r="S38" s="290" t="e">
        <f>+U32</f>
        <v>#REF!</v>
      </c>
    </row>
    <row r="39" spans="3:19" ht="9.75">
      <c r="C39" s="55"/>
      <c r="D39" s="55"/>
      <c r="E39" s="55"/>
      <c r="F39" s="55"/>
      <c r="G39" s="55"/>
      <c r="H39" s="55"/>
      <c r="I39" s="57"/>
      <c r="J39" s="113"/>
      <c r="S39" s="279" t="e">
        <f>+SUM(S32:S38)</f>
        <v>#REF!</v>
      </c>
    </row>
    <row r="40" spans="3:19" ht="9.75">
      <c r="C40" s="55"/>
      <c r="D40" s="55"/>
      <c r="E40" s="55"/>
      <c r="F40" s="55"/>
      <c r="G40" s="55"/>
      <c r="H40" s="55"/>
      <c r="I40" s="57"/>
      <c r="J40" s="113"/>
      <c r="S40" s="297" t="e">
        <f>+S39-P31</f>
        <v>#REF!</v>
      </c>
    </row>
    <row r="41" spans="2:10" ht="9.75">
      <c r="B41" s="289" t="e">
        <f>+B31/173053.3</f>
        <v>#REF!</v>
      </c>
      <c r="C41" s="55"/>
      <c r="D41" s="55"/>
      <c r="E41" s="55"/>
      <c r="F41" s="55"/>
      <c r="G41" s="55"/>
      <c r="H41" s="55"/>
      <c r="I41" s="57"/>
      <c r="J41" s="113"/>
    </row>
    <row r="42" spans="3:10" ht="9.75">
      <c r="C42" s="55"/>
      <c r="D42" s="55"/>
      <c r="E42" s="55"/>
      <c r="F42" s="55"/>
      <c r="G42" s="55"/>
      <c r="H42" s="55"/>
      <c r="I42" s="57"/>
      <c r="J42" s="113"/>
    </row>
    <row r="43" spans="3:10" ht="9.75">
      <c r="C43" s="55"/>
      <c r="D43" s="55"/>
      <c r="E43" s="55"/>
      <c r="F43" s="55"/>
      <c r="G43" s="55"/>
      <c r="H43" s="55"/>
      <c r="I43" s="57"/>
      <c r="J43" s="113"/>
    </row>
    <row r="44" spans="3:10" ht="9.75">
      <c r="C44" s="55"/>
      <c r="D44" s="55"/>
      <c r="E44" s="55"/>
      <c r="F44" s="55"/>
      <c r="G44" s="55"/>
      <c r="H44" s="55"/>
      <c r="I44" s="57"/>
      <c r="J44" s="113"/>
    </row>
    <row r="45" spans="3:10" ht="9.75">
      <c r="C45" s="55"/>
      <c r="D45" s="55"/>
      <c r="E45" s="55"/>
      <c r="F45" s="55"/>
      <c r="G45" s="55"/>
      <c r="H45" s="55"/>
      <c r="I45" s="57"/>
      <c r="J45" s="113"/>
    </row>
    <row r="46" spans="3:10" ht="9.75">
      <c r="C46" s="55"/>
      <c r="D46" s="55"/>
      <c r="E46" s="55"/>
      <c r="F46" s="55"/>
      <c r="G46" s="55"/>
      <c r="H46" s="55"/>
      <c r="I46" s="57"/>
      <c r="J46" s="113"/>
    </row>
    <row r="47" spans="3:10" ht="9.75">
      <c r="C47" s="55"/>
      <c r="D47" s="55"/>
      <c r="E47" s="55"/>
      <c r="F47" s="55"/>
      <c r="G47" s="55"/>
      <c r="H47" s="55"/>
      <c r="I47" s="57"/>
      <c r="J47" s="113"/>
    </row>
    <row r="48" spans="3:10" ht="9.75">
      <c r="C48" s="55"/>
      <c r="D48" s="55"/>
      <c r="E48" s="55"/>
      <c r="F48" s="55"/>
      <c r="G48" s="55"/>
      <c r="H48" s="55"/>
      <c r="I48" s="57"/>
      <c r="J48" s="113"/>
    </row>
    <row r="49" spans="3:10" ht="9.75">
      <c r="C49" s="55"/>
      <c r="D49" s="55"/>
      <c r="E49" s="55"/>
      <c r="F49" s="55"/>
      <c r="G49" s="55"/>
      <c r="H49" s="55"/>
      <c r="I49" s="57"/>
      <c r="J49" s="113"/>
    </row>
    <row r="50" spans="3:10" ht="9.75">
      <c r="C50" s="55"/>
      <c r="D50" s="55"/>
      <c r="E50" s="55"/>
      <c r="F50" s="55"/>
      <c r="G50" s="55"/>
      <c r="H50" s="55"/>
      <c r="I50" s="57"/>
      <c r="J50" s="113"/>
    </row>
    <row r="51" spans="3:10" ht="9.75">
      <c r="C51" s="55"/>
      <c r="D51" s="55"/>
      <c r="E51" s="55"/>
      <c r="F51" s="55"/>
      <c r="G51" s="55"/>
      <c r="H51" s="55"/>
      <c r="I51" s="57"/>
      <c r="J51" s="113"/>
    </row>
    <row r="52" spans="3:10" ht="9.75">
      <c r="C52" s="55"/>
      <c r="D52" s="55"/>
      <c r="E52" s="55"/>
      <c r="F52" s="55"/>
      <c r="G52" s="55"/>
      <c r="H52" s="55"/>
      <c r="I52" s="57"/>
      <c r="J52" s="113"/>
    </row>
    <row r="53" spans="3:10" ht="9.75">
      <c r="C53" s="55"/>
      <c r="D53" s="55"/>
      <c r="E53" s="55"/>
      <c r="F53" s="55"/>
      <c r="G53" s="55"/>
      <c r="H53" s="55"/>
      <c r="I53" s="57"/>
      <c r="J53" s="113"/>
    </row>
    <row r="54" spans="3:10" ht="9.75">
      <c r="C54" s="55"/>
      <c r="D54" s="55"/>
      <c r="E54" s="55"/>
      <c r="F54" s="55"/>
      <c r="G54" s="55"/>
      <c r="H54" s="55"/>
      <c r="I54" s="57"/>
      <c r="J54" s="113"/>
    </row>
    <row r="55" spans="3:10" ht="9.75">
      <c r="C55" s="55"/>
      <c r="D55" s="55"/>
      <c r="E55" s="55"/>
      <c r="F55" s="55"/>
      <c r="G55" s="55"/>
      <c r="H55" s="55"/>
      <c r="I55" s="57"/>
      <c r="J55" s="113"/>
    </row>
    <row r="56" spans="3:10" ht="9.75">
      <c r="C56" s="55"/>
      <c r="D56" s="55"/>
      <c r="E56" s="55"/>
      <c r="F56" s="55"/>
      <c r="G56" s="55"/>
      <c r="H56" s="55"/>
      <c r="I56" s="57"/>
      <c r="J56" s="113"/>
    </row>
    <row r="57" spans="3:10" ht="9.75">
      <c r="C57" s="55"/>
      <c r="D57" s="55"/>
      <c r="E57" s="55"/>
      <c r="F57" s="55"/>
      <c r="G57" s="55"/>
      <c r="H57" s="55"/>
      <c r="I57" s="57"/>
      <c r="J57" s="113"/>
    </row>
    <row r="58" spans="3:10" ht="9.75">
      <c r="C58" s="55"/>
      <c r="D58" s="55"/>
      <c r="E58" s="55"/>
      <c r="F58" s="55"/>
      <c r="G58" s="55"/>
      <c r="H58" s="55"/>
      <c r="I58" s="57"/>
      <c r="J58" s="113"/>
    </row>
    <row r="59" spans="3:10" ht="9.75">
      <c r="C59" s="55"/>
      <c r="D59" s="55"/>
      <c r="E59" s="55"/>
      <c r="F59" s="55"/>
      <c r="G59" s="55"/>
      <c r="H59" s="55"/>
      <c r="I59" s="57"/>
      <c r="J59" s="113"/>
    </row>
    <row r="60" spans="3:10" ht="9.75">
      <c r="C60" s="55"/>
      <c r="D60" s="55"/>
      <c r="E60" s="55"/>
      <c r="F60" s="55"/>
      <c r="G60" s="55"/>
      <c r="H60" s="55"/>
      <c r="I60" s="57"/>
      <c r="J60" s="113"/>
    </row>
    <row r="61" spans="3:10" ht="9.75">
      <c r="C61" s="55"/>
      <c r="D61" s="55"/>
      <c r="E61" s="55"/>
      <c r="F61" s="55"/>
      <c r="G61" s="55"/>
      <c r="H61" s="55"/>
      <c r="I61" s="57"/>
      <c r="J61" s="113"/>
    </row>
    <row r="62" spans="3:10" ht="9.75">
      <c r="C62" s="55"/>
      <c r="D62" s="55"/>
      <c r="E62" s="55"/>
      <c r="F62" s="55"/>
      <c r="G62" s="55"/>
      <c r="H62" s="55"/>
      <c r="I62" s="57"/>
      <c r="J62" s="113"/>
    </row>
    <row r="63" spans="3:10" ht="9.75">
      <c r="C63" s="55"/>
      <c r="D63" s="55"/>
      <c r="E63" s="55"/>
      <c r="F63" s="55"/>
      <c r="G63" s="55"/>
      <c r="H63" s="55"/>
      <c r="I63" s="57"/>
      <c r="J63" s="113"/>
    </row>
    <row r="64" spans="3:10" ht="9.75">
      <c r="C64" s="55"/>
      <c r="D64" s="55"/>
      <c r="E64" s="55"/>
      <c r="F64" s="55"/>
      <c r="G64" s="55"/>
      <c r="H64" s="55"/>
      <c r="I64" s="57"/>
      <c r="J64" s="113"/>
    </row>
    <row r="67" ht="9.7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9.7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59" t="s">
        <v>11</v>
      </c>
      <c r="C3" s="460" t="s">
        <v>57</v>
      </c>
      <c r="D3" s="455"/>
      <c r="E3" s="456"/>
      <c r="F3" s="459" t="s">
        <v>12</v>
      </c>
      <c r="G3" s="460" t="s">
        <v>58</v>
      </c>
      <c r="H3" s="455"/>
      <c r="I3" s="456"/>
      <c r="J3" s="461" t="s">
        <v>10</v>
      </c>
      <c r="L3" s="55"/>
      <c r="M3" s="55"/>
    </row>
    <row r="4" spans="1:11" ht="14.25" customHeight="1">
      <c r="A4" s="12" t="s">
        <v>24</v>
      </c>
      <c r="B4" s="453"/>
      <c r="C4" s="13" t="s">
        <v>5</v>
      </c>
      <c r="D4" s="14" t="s">
        <v>6</v>
      </c>
      <c r="E4" s="15" t="s">
        <v>7</v>
      </c>
      <c r="F4" s="453"/>
      <c r="G4" s="13" t="s">
        <v>5</v>
      </c>
      <c r="H4" s="14" t="s">
        <v>6</v>
      </c>
      <c r="I4" s="15" t="s">
        <v>7</v>
      </c>
      <c r="J4" s="458"/>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0">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50" t="s">
        <v>22</v>
      </c>
      <c r="B34" s="450"/>
      <c r="C34" s="450"/>
      <c r="D34" s="450"/>
      <c r="E34" s="450"/>
      <c r="F34" s="450"/>
      <c r="G34" s="451"/>
      <c r="H34" s="451"/>
      <c r="I34" s="451"/>
      <c r="J34" s="451"/>
      <c r="K34" s="27"/>
      <c r="L34" s="55"/>
      <c r="M34" s="55"/>
      <c r="P34" s="252"/>
      <c r="Q34" s="9"/>
    </row>
    <row r="35" spans="3:16" ht="9.75">
      <c r="C35" s="65"/>
      <c r="F35" s="8"/>
      <c r="G35" s="8"/>
      <c r="H35" s="66"/>
      <c r="I35" s="8"/>
      <c r="J35" s="8"/>
      <c r="K35" s="9"/>
      <c r="M35" s="93"/>
      <c r="P35" s="253"/>
    </row>
    <row r="36" spans="9:10" ht="9.75">
      <c r="I36" s="10"/>
      <c r="J36" s="55"/>
    </row>
    <row r="37" ht="9.75">
      <c r="G37" s="55"/>
    </row>
    <row r="38" ht="9.75">
      <c r="N38" s="55"/>
    </row>
    <row r="40" spans="11:12" ht="9.75">
      <c r="K40" s="55"/>
      <c r="L40" s="164"/>
    </row>
    <row r="41" ht="9.7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9.7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59" t="s">
        <v>11</v>
      </c>
      <c r="C3" s="460" t="s">
        <v>86</v>
      </c>
      <c r="D3" s="466"/>
      <c r="E3" s="467"/>
      <c r="F3" s="459" t="s">
        <v>12</v>
      </c>
      <c r="G3" s="460" t="s">
        <v>87</v>
      </c>
      <c r="H3" s="455"/>
      <c r="I3" s="456"/>
      <c r="J3" s="461" t="s">
        <v>10</v>
      </c>
    </row>
    <row r="4" spans="1:11" ht="14.25" customHeight="1">
      <c r="A4" s="12" t="s">
        <v>24</v>
      </c>
      <c r="B4" s="453"/>
      <c r="C4" s="13" t="s">
        <v>5</v>
      </c>
      <c r="D4" s="14" t="s">
        <v>6</v>
      </c>
      <c r="E4" s="15" t="s">
        <v>7</v>
      </c>
      <c r="F4" s="453"/>
      <c r="G4" s="13" t="s">
        <v>5</v>
      </c>
      <c r="H4" s="14" t="s">
        <v>6</v>
      </c>
      <c r="I4" s="15" t="s">
        <v>7</v>
      </c>
      <c r="J4" s="458"/>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0.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0">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50" t="s">
        <v>22</v>
      </c>
      <c r="B34" s="450"/>
      <c r="C34" s="450"/>
      <c r="D34" s="450"/>
      <c r="E34" s="450"/>
      <c r="F34" s="450"/>
      <c r="G34" s="451"/>
      <c r="H34" s="451"/>
      <c r="I34" s="451"/>
      <c r="J34" s="451"/>
      <c r="K34" s="27"/>
      <c r="L34" s="55"/>
    </row>
    <row r="35" spans="6:11" ht="9.75">
      <c r="F35" s="8"/>
      <c r="G35" s="8"/>
      <c r="H35" s="8"/>
      <c r="I35" s="8"/>
      <c r="J35" s="8"/>
      <c r="K35" s="9"/>
    </row>
    <row r="36" ht="9.7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9.75">
      <c r="A1" s="1"/>
      <c r="B1" s="1"/>
      <c r="C1" s="1"/>
      <c r="D1" s="1"/>
      <c r="E1" s="1"/>
      <c r="J1" s="4"/>
    </row>
    <row r="2" spans="1:10" s="52" customFormat="1" ht="24" customHeight="1" thickBot="1">
      <c r="A2" s="50" t="s">
        <v>61</v>
      </c>
      <c r="B2" s="50"/>
      <c r="C2" s="50"/>
      <c r="D2" s="50"/>
      <c r="E2" s="50"/>
      <c r="F2" s="51"/>
      <c r="J2" s="54" t="s">
        <v>62</v>
      </c>
    </row>
    <row r="3" spans="1:10" ht="14.25" customHeight="1">
      <c r="A3" s="11"/>
      <c r="B3" s="459" t="s">
        <v>11</v>
      </c>
      <c r="C3" s="460" t="s">
        <v>64</v>
      </c>
      <c r="D3" s="466"/>
      <c r="E3" s="467"/>
      <c r="F3" s="459" t="s">
        <v>12</v>
      </c>
      <c r="G3" s="460" t="s">
        <v>63</v>
      </c>
      <c r="H3" s="455"/>
      <c r="I3" s="456"/>
      <c r="J3" s="461" t="s">
        <v>10</v>
      </c>
    </row>
    <row r="4" spans="1:13" ht="14.25" customHeight="1">
      <c r="A4" s="12" t="s">
        <v>24</v>
      </c>
      <c r="B4" s="453"/>
      <c r="C4" s="13" t="s">
        <v>5</v>
      </c>
      <c r="D4" s="14" t="s">
        <v>6</v>
      </c>
      <c r="E4" s="15" t="s">
        <v>7</v>
      </c>
      <c r="F4" s="453"/>
      <c r="G4" s="13" t="s">
        <v>5</v>
      </c>
      <c r="H4" s="14" t="s">
        <v>6</v>
      </c>
      <c r="I4" s="15" t="s">
        <v>7</v>
      </c>
      <c r="J4" s="458"/>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0.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0">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50" t="s">
        <v>22</v>
      </c>
      <c r="B34" s="450"/>
      <c r="C34" s="450"/>
      <c r="D34" s="450"/>
      <c r="E34" s="450"/>
      <c r="F34" s="450"/>
      <c r="G34" s="451"/>
      <c r="H34" s="451"/>
      <c r="I34" s="451"/>
      <c r="J34" s="451"/>
      <c r="K34" s="27"/>
    </row>
    <row r="35" spans="6:11" ht="9.75">
      <c r="F35" s="8"/>
      <c r="G35" s="8"/>
      <c r="H35" s="8"/>
      <c r="I35" s="8"/>
      <c r="J35" s="8"/>
      <c r="K35" s="9"/>
    </row>
    <row r="36" spans="7:10" ht="9.75">
      <c r="G36" s="55"/>
      <c r="H36" s="55"/>
      <c r="I36" s="10"/>
      <c r="J36" s="8"/>
    </row>
    <row r="37" spans="7:11" ht="9.7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9.7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59" t="s">
        <v>11</v>
      </c>
      <c r="C3" s="460" t="s">
        <v>88</v>
      </c>
      <c r="D3" s="466"/>
      <c r="E3" s="467"/>
      <c r="F3" s="459" t="s">
        <v>12</v>
      </c>
      <c r="G3" s="460" t="s">
        <v>89</v>
      </c>
      <c r="H3" s="455"/>
      <c r="I3" s="456"/>
      <c r="J3" s="461" t="s">
        <v>10</v>
      </c>
      <c r="L3" s="55"/>
      <c r="M3" s="55"/>
      <c r="O3" s="10"/>
      <c r="S3" s="55"/>
    </row>
    <row r="4" spans="1:19" ht="14.25" customHeight="1">
      <c r="A4" s="12" t="s">
        <v>24</v>
      </c>
      <c r="B4" s="453"/>
      <c r="C4" s="13" t="s">
        <v>5</v>
      </c>
      <c r="D4" s="14" t="s">
        <v>6</v>
      </c>
      <c r="E4" s="15" t="s">
        <v>7</v>
      </c>
      <c r="F4" s="453"/>
      <c r="G4" s="13" t="s">
        <v>5</v>
      </c>
      <c r="H4" s="14" t="s">
        <v>6</v>
      </c>
      <c r="I4" s="15" t="s">
        <v>7</v>
      </c>
      <c r="J4" s="458"/>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0.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69" t="s">
        <v>42</v>
      </c>
      <c r="B34" s="469"/>
      <c r="C34" s="469"/>
      <c r="D34" s="469"/>
      <c r="E34" s="469"/>
      <c r="F34" s="469"/>
      <c r="G34" s="470"/>
      <c r="H34" s="470"/>
      <c r="I34" s="470"/>
      <c r="J34" s="470"/>
      <c r="K34" s="27"/>
      <c r="P34" s="83"/>
    </row>
    <row r="35" spans="1:19" ht="11.25" customHeight="1">
      <c r="A35" s="468" t="s">
        <v>41</v>
      </c>
      <c r="B35" s="468"/>
      <c r="C35" s="468"/>
      <c r="D35" s="468"/>
      <c r="E35" s="468"/>
      <c r="F35" s="468"/>
      <c r="G35" s="468"/>
      <c r="H35" s="468"/>
      <c r="I35" s="468"/>
      <c r="J35" s="468"/>
      <c r="K35" s="114"/>
      <c r="L35" s="196"/>
      <c r="M35" s="196"/>
      <c r="N35" s="196"/>
      <c r="O35" s="196"/>
      <c r="P35" s="232"/>
      <c r="Q35" s="196"/>
      <c r="R35" s="196"/>
      <c r="S35" s="196"/>
    </row>
    <row r="36" spans="1:19" ht="9.75">
      <c r="A36" s="468"/>
      <c r="B36" s="468"/>
      <c r="C36" s="468"/>
      <c r="D36" s="468"/>
      <c r="E36" s="468"/>
      <c r="F36" s="468"/>
      <c r="G36" s="468"/>
      <c r="H36" s="468"/>
      <c r="I36" s="468"/>
      <c r="J36" s="468"/>
      <c r="K36" s="114"/>
      <c r="L36" s="196"/>
      <c r="M36" s="196"/>
      <c r="N36" s="196"/>
      <c r="O36" s="196"/>
      <c r="P36" s="232"/>
      <c r="Q36" s="196"/>
      <c r="R36" s="196"/>
      <c r="S36" s="196"/>
    </row>
    <row r="37" spans="1:19" ht="9.75">
      <c r="A37" s="468"/>
      <c r="B37" s="468"/>
      <c r="C37" s="468"/>
      <c r="D37" s="468"/>
      <c r="E37" s="468"/>
      <c r="F37" s="468"/>
      <c r="G37" s="468"/>
      <c r="H37" s="468"/>
      <c r="I37" s="468"/>
      <c r="J37" s="468"/>
      <c r="K37" s="114"/>
      <c r="L37" s="196"/>
      <c r="M37" s="196"/>
      <c r="N37" s="196"/>
      <c r="O37" s="196"/>
      <c r="P37" s="232"/>
      <c r="Q37" s="196"/>
      <c r="R37" s="196"/>
      <c r="S37" s="196"/>
    </row>
    <row r="38" spans="1:19" ht="9.75">
      <c r="A38" s="183"/>
      <c r="B38" s="183"/>
      <c r="C38" s="183"/>
      <c r="D38" s="183"/>
      <c r="E38" s="183"/>
      <c r="F38" s="183"/>
      <c r="G38" s="183"/>
      <c r="H38" s="183"/>
      <c r="I38" s="183"/>
      <c r="J38" s="183"/>
      <c r="K38" s="94"/>
      <c r="L38" s="196"/>
      <c r="M38" s="196"/>
      <c r="N38" s="196"/>
      <c r="O38" s="196"/>
      <c r="P38" s="232"/>
      <c r="Q38" s="196"/>
      <c r="R38" s="196"/>
      <c r="S38" s="196"/>
    </row>
    <row r="39" spans="1:19" ht="9.75">
      <c r="A39" s="183"/>
      <c r="B39" s="183"/>
      <c r="C39" s="183"/>
      <c r="D39" s="183"/>
      <c r="E39" s="183"/>
      <c r="F39" s="183"/>
      <c r="G39" s="183"/>
      <c r="H39" s="183"/>
      <c r="I39" s="183"/>
      <c r="J39" s="183"/>
      <c r="K39" s="115"/>
      <c r="L39" s="196"/>
      <c r="M39" s="196"/>
      <c r="N39" s="196"/>
      <c r="O39" s="196"/>
      <c r="P39" s="232"/>
      <c r="Q39" s="196"/>
      <c r="R39" s="196"/>
      <c r="S39" s="196"/>
    </row>
    <row r="40" spans="11:19" ht="9.7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9.75">
      <c r="K42" s="114"/>
      <c r="L42" s="196"/>
      <c r="M42" s="168"/>
      <c r="N42" s="196"/>
      <c r="O42" s="196"/>
      <c r="P42" s="232"/>
      <c r="Q42" s="196"/>
      <c r="R42" s="196"/>
      <c r="S42" s="196"/>
    </row>
    <row r="43" spans="11:19" ht="9.75">
      <c r="K43" s="114"/>
      <c r="L43" s="196"/>
      <c r="M43" s="168"/>
      <c r="N43" s="196"/>
      <c r="O43" s="196"/>
      <c r="P43" s="232"/>
      <c r="Q43" s="196"/>
      <c r="R43" s="196"/>
      <c r="S43" s="196"/>
    </row>
    <row r="44" spans="11:19" ht="9.75">
      <c r="K44" s="114"/>
      <c r="L44" s="196"/>
      <c r="M44" s="196"/>
      <c r="N44" s="196"/>
      <c r="O44" s="196"/>
      <c r="P44" s="232"/>
      <c r="Q44" s="196"/>
      <c r="R44" s="196"/>
      <c r="S44" s="196"/>
    </row>
    <row r="45" spans="11:19" ht="9.75">
      <c r="K45" s="114"/>
      <c r="L45" s="196"/>
      <c r="M45" s="196"/>
      <c r="N45" s="196"/>
      <c r="O45" s="196"/>
      <c r="P45" s="232"/>
      <c r="Q45" s="196"/>
      <c r="R45" s="196"/>
      <c r="S45" s="196"/>
    </row>
    <row r="46" spans="11:19" ht="9.75">
      <c r="K46" s="114"/>
      <c r="L46" s="196"/>
      <c r="M46" s="196"/>
      <c r="N46" s="196"/>
      <c r="O46" s="196"/>
      <c r="P46" s="232"/>
      <c r="Q46" s="196"/>
      <c r="R46" s="196"/>
      <c r="S46" s="196"/>
    </row>
    <row r="47" spans="11:19" ht="9.75">
      <c r="K47" s="114"/>
      <c r="L47" s="196"/>
      <c r="M47" s="196"/>
      <c r="N47" s="196"/>
      <c r="O47" s="196"/>
      <c r="P47" s="232"/>
      <c r="Q47" s="196"/>
      <c r="R47" s="196"/>
      <c r="S47" s="196"/>
    </row>
    <row r="48" spans="11:19" ht="9.75">
      <c r="K48" s="114"/>
      <c r="L48" s="196"/>
      <c r="M48" s="196"/>
      <c r="N48" s="196"/>
      <c r="O48" s="196"/>
      <c r="P48" s="232"/>
      <c r="Q48" s="196"/>
      <c r="R48" s="196"/>
      <c r="S48" s="196"/>
    </row>
    <row r="49" spans="11:18" ht="9.75">
      <c r="K49" s="114"/>
      <c r="L49" s="114"/>
      <c r="M49" s="114"/>
      <c r="N49" s="114"/>
      <c r="O49" s="114"/>
      <c r="P49" s="83"/>
      <c r="Q49" s="114"/>
      <c r="R49" s="114"/>
    </row>
    <row r="50" spans="11:18" ht="9.75">
      <c r="K50" s="114"/>
      <c r="L50" s="114"/>
      <c r="M50" s="114"/>
      <c r="N50" s="114"/>
      <c r="O50" s="114"/>
      <c r="P50" s="83"/>
      <c r="Q50" s="114"/>
      <c r="R50" s="114"/>
    </row>
    <row r="51" spans="11:18" ht="9.75">
      <c r="K51" s="114"/>
      <c r="L51" s="114"/>
      <c r="M51" s="114"/>
      <c r="N51" s="114"/>
      <c r="O51" s="114"/>
      <c r="P51" s="83"/>
      <c r="Q51" s="114"/>
      <c r="R51" s="114"/>
    </row>
    <row r="52" spans="11:18" ht="9.75">
      <c r="K52" s="114"/>
      <c r="L52" s="114"/>
      <c r="M52" s="114"/>
      <c r="N52" s="114"/>
      <c r="O52" s="114"/>
      <c r="P52" s="83"/>
      <c r="Q52" s="114"/>
      <c r="R52" s="114"/>
    </row>
    <row r="53" spans="11:18" ht="9.75">
      <c r="K53" s="114"/>
      <c r="L53" s="114"/>
      <c r="M53" s="114"/>
      <c r="N53" s="114"/>
      <c r="O53" s="114"/>
      <c r="P53" s="83"/>
      <c r="Q53" s="114"/>
      <c r="R53" s="114"/>
    </row>
    <row r="54" spans="11:18" ht="9.75">
      <c r="K54" s="114"/>
      <c r="L54" s="114"/>
      <c r="M54" s="114"/>
      <c r="N54" s="114"/>
      <c r="O54" s="114"/>
      <c r="P54" s="114"/>
      <c r="Q54" s="114"/>
      <c r="R54" s="114"/>
    </row>
    <row r="55" spans="11:18" ht="9.75">
      <c r="K55" s="114"/>
      <c r="L55" s="114"/>
      <c r="M55" s="114"/>
      <c r="N55" s="114"/>
      <c r="O55" s="114"/>
      <c r="P55" s="114"/>
      <c r="Q55" s="114"/>
      <c r="R55" s="114"/>
    </row>
    <row r="56" spans="11:18" ht="9.75">
      <c r="K56" s="114"/>
      <c r="L56" s="114"/>
      <c r="M56" s="114"/>
      <c r="N56" s="114"/>
      <c r="O56" s="114"/>
      <c r="P56" s="114"/>
      <c r="Q56" s="114"/>
      <c r="R56" s="114"/>
    </row>
    <row r="57" spans="11:18" ht="9.7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9.7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59" t="s">
        <v>11</v>
      </c>
      <c r="C3" s="460" t="s">
        <v>70</v>
      </c>
      <c r="D3" s="466"/>
      <c r="E3" s="467"/>
      <c r="F3" s="459" t="s">
        <v>12</v>
      </c>
      <c r="G3" s="460" t="s">
        <v>71</v>
      </c>
      <c r="H3" s="455"/>
      <c r="I3" s="456"/>
      <c r="J3" s="461" t="s">
        <v>10</v>
      </c>
      <c r="T3" s="55"/>
      <c r="U3" s="91"/>
    </row>
    <row r="4" spans="1:21" ht="14.25" customHeight="1">
      <c r="A4" s="12" t="s">
        <v>24</v>
      </c>
      <c r="B4" s="453"/>
      <c r="C4" s="13" t="s">
        <v>5</v>
      </c>
      <c r="D4" s="14" t="s">
        <v>6</v>
      </c>
      <c r="E4" s="15" t="s">
        <v>7</v>
      </c>
      <c r="F4" s="453"/>
      <c r="G4" s="13" t="s">
        <v>5</v>
      </c>
      <c r="H4" s="14" t="s">
        <v>6</v>
      </c>
      <c r="I4" s="15" t="s">
        <v>7</v>
      </c>
      <c r="J4" s="458"/>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0.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0.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50" t="s">
        <v>22</v>
      </c>
      <c r="B34" s="450"/>
      <c r="C34" s="450"/>
      <c r="D34" s="450"/>
      <c r="E34" s="450"/>
      <c r="F34" s="450"/>
      <c r="G34" s="451"/>
      <c r="H34" s="451"/>
      <c r="I34" s="451"/>
      <c r="J34" s="451"/>
      <c r="K34" s="27"/>
      <c r="P34" s="94"/>
      <c r="Q34" s="94"/>
      <c r="T34" s="55"/>
    </row>
    <row r="35" spans="1:20" ht="9.75">
      <c r="A35" s="468" t="s">
        <v>41</v>
      </c>
      <c r="B35" s="468"/>
      <c r="C35" s="468"/>
      <c r="D35" s="468"/>
      <c r="E35" s="468"/>
      <c r="F35" s="468"/>
      <c r="G35" s="468"/>
      <c r="H35" s="468"/>
      <c r="I35" s="468"/>
      <c r="J35" s="468"/>
      <c r="T35" s="90"/>
    </row>
    <row r="36" spans="1:10" ht="9.75">
      <c r="A36" s="468"/>
      <c r="B36" s="468"/>
      <c r="C36" s="468"/>
      <c r="D36" s="468"/>
      <c r="E36" s="468"/>
      <c r="F36" s="468"/>
      <c r="G36" s="468"/>
      <c r="H36" s="468"/>
      <c r="I36" s="468"/>
      <c r="J36" s="468"/>
    </row>
    <row r="37" spans="1:17" ht="12.75" customHeight="1">
      <c r="A37" s="468"/>
      <c r="B37" s="468"/>
      <c r="C37" s="468"/>
      <c r="D37" s="468"/>
      <c r="E37" s="468"/>
      <c r="F37" s="468"/>
      <c r="G37" s="468"/>
      <c r="H37" s="468"/>
      <c r="I37" s="468"/>
      <c r="J37" s="468"/>
      <c r="Q37" s="94"/>
    </row>
    <row r="38" ht="9.75">
      <c r="T38" s="91"/>
    </row>
    <row r="39" ht="9.75">
      <c r="T39" s="93"/>
    </row>
    <row r="40" spans="8:10" ht="9.75">
      <c r="H40" s="94"/>
      <c r="J40" s="55"/>
    </row>
    <row r="41" ht="9.7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9.7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59" t="s">
        <v>11</v>
      </c>
      <c r="C3" s="460" t="s">
        <v>72</v>
      </c>
      <c r="D3" s="466"/>
      <c r="E3" s="467"/>
      <c r="F3" s="459" t="s">
        <v>12</v>
      </c>
      <c r="G3" s="460" t="s">
        <v>73</v>
      </c>
      <c r="H3" s="466"/>
      <c r="I3" s="467"/>
      <c r="J3" s="461" t="s">
        <v>10</v>
      </c>
      <c r="K3" s="185"/>
      <c r="L3" s="261"/>
      <c r="M3" s="55"/>
    </row>
    <row r="4" spans="1:13" ht="14.25" customHeight="1">
      <c r="A4" s="12" t="s">
        <v>24</v>
      </c>
      <c r="B4" s="471"/>
      <c r="C4" s="13" t="s">
        <v>5</v>
      </c>
      <c r="D4" s="14" t="s">
        <v>6</v>
      </c>
      <c r="E4" s="15" t="s">
        <v>7</v>
      </c>
      <c r="F4" s="471"/>
      <c r="G4" s="13" t="s">
        <v>5</v>
      </c>
      <c r="H4" s="14" t="s">
        <v>6</v>
      </c>
      <c r="I4" s="15" t="s">
        <v>7</v>
      </c>
      <c r="J4" s="472"/>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0.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0.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50" t="s">
        <v>22</v>
      </c>
      <c r="B34" s="450"/>
      <c r="C34" s="450"/>
      <c r="D34" s="450"/>
      <c r="E34" s="450"/>
      <c r="F34" s="450"/>
      <c r="G34" s="451"/>
      <c r="H34" s="451"/>
      <c r="I34" s="451"/>
      <c r="J34" s="451"/>
      <c r="K34" s="194"/>
      <c r="L34" s="266"/>
      <c r="M34" s="55"/>
      <c r="Q34" s="94"/>
      <c r="R34" s="94"/>
    </row>
    <row r="35" spans="1:15" ht="9.75">
      <c r="A35" s="468" t="s">
        <v>41</v>
      </c>
      <c r="B35" s="468"/>
      <c r="C35" s="468"/>
      <c r="D35" s="468"/>
      <c r="E35" s="468"/>
      <c r="F35" s="468"/>
      <c r="G35" s="468"/>
      <c r="H35" s="468"/>
      <c r="I35" s="468"/>
      <c r="J35" s="468"/>
      <c r="K35" s="186"/>
      <c r="L35" s="266"/>
      <c r="M35" s="94"/>
      <c r="O35" s="55"/>
    </row>
    <row r="36" spans="1:15" ht="9.75">
      <c r="A36" s="468"/>
      <c r="B36" s="468"/>
      <c r="C36" s="468"/>
      <c r="D36" s="468"/>
      <c r="E36" s="468"/>
      <c r="F36" s="468"/>
      <c r="G36" s="468"/>
      <c r="H36" s="468"/>
      <c r="I36" s="468"/>
      <c r="J36" s="468"/>
      <c r="K36" s="186"/>
      <c r="L36" s="266"/>
      <c r="O36" s="55"/>
    </row>
    <row r="37" spans="1:20" ht="12.75" customHeight="1">
      <c r="A37" s="468"/>
      <c r="B37" s="468"/>
      <c r="C37" s="468"/>
      <c r="D37" s="468"/>
      <c r="E37" s="468"/>
      <c r="F37" s="468"/>
      <c r="G37" s="468"/>
      <c r="H37" s="468"/>
      <c r="I37" s="468"/>
      <c r="J37" s="468"/>
      <c r="K37" s="186"/>
      <c r="L37" s="266"/>
      <c r="R37" s="94"/>
      <c r="S37" s="55"/>
      <c r="T37" s="55" t="e">
        <f>+G23-H23</f>
        <v>#REF!</v>
      </c>
    </row>
    <row r="38" spans="7:15" ht="12.75">
      <c r="G38" s="94"/>
      <c r="O38" s="187"/>
    </row>
    <row r="39" ht="12.75">
      <c r="O39" s="187"/>
    </row>
    <row r="40" spans="7:18" ht="9.75">
      <c r="G40" s="94"/>
      <c r="H40" s="55"/>
      <c r="I40" s="94"/>
      <c r="R40" s="55"/>
    </row>
    <row r="41" ht="9.75">
      <c r="R41" s="55"/>
    </row>
    <row r="42" ht="9.75">
      <c r="R42" s="55"/>
    </row>
    <row r="43" ht="9.75">
      <c r="R43" s="55"/>
    </row>
    <row r="44" ht="9.7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Elsa Barroso</cp:lastModifiedBy>
  <cp:lastPrinted>2015-09-11T09:00:04Z</cp:lastPrinted>
  <dcterms:created xsi:type="dcterms:W3CDTF">2001-10-25T08:16:41Z</dcterms:created>
  <dcterms:modified xsi:type="dcterms:W3CDTF">2022-04-28T15:30:29Z</dcterms:modified>
  <cp:category/>
  <cp:version/>
  <cp:contentType/>
  <cp:contentStatus/>
</cp:coreProperties>
</file>